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filterPrivacy="1" defaultThemeVersion="124226"/>
  <bookViews>
    <workbookView xWindow="0" yWindow="0" windowWidth="23040" windowHeight="8988" tabRatio="904"/>
  </bookViews>
  <sheets>
    <sheet name="別紙様式" sheetId="53" r:id="rId1"/>
    <sheet name="記載要領" sheetId="52" r:id="rId2"/>
    <sheet name="配当計算" sheetId="54" r:id="rId3"/>
  </sheets>
  <definedNames>
    <definedName name="_xlnm.Print_Titles" localSheetId="1">記載要領!$10:$10</definedName>
    <definedName name="_xlnm.Print_Titles" localSheetId="0">別紙様式!$10:$10</definedName>
  </definedNames>
  <calcPr calcId="162913"/>
</workbook>
</file>

<file path=xl/calcChain.xml><?xml version="1.0" encoding="utf-8"?>
<calcChain xmlns="http://schemas.openxmlformats.org/spreadsheetml/2006/main">
  <c r="O9" i="54" l="1"/>
  <c r="L9" i="54"/>
  <c r="I9" i="54"/>
  <c r="F9" i="54"/>
  <c r="C9" i="54"/>
  <c r="C11" i="54" l="1"/>
  <c r="I60" i="53"/>
  <c r="J60" i="53"/>
  <c r="H74" i="53" l="1"/>
  <c r="J75" i="53" s="1"/>
  <c r="J72" i="53"/>
  <c r="J71" i="53"/>
  <c r="J69" i="53"/>
  <c r="I69" i="53"/>
  <c r="J68" i="53"/>
  <c r="I68" i="53"/>
  <c r="J67" i="53"/>
  <c r="I67" i="53"/>
  <c r="J66" i="53"/>
  <c r="I66" i="53"/>
  <c r="J65" i="53"/>
  <c r="I65" i="53"/>
  <c r="J64" i="53"/>
  <c r="I64" i="53"/>
  <c r="H62" i="53"/>
  <c r="G62" i="53"/>
  <c r="J61" i="53"/>
  <c r="I61" i="53"/>
  <c r="J59" i="53"/>
  <c r="I59" i="53"/>
  <c r="J58" i="53"/>
  <c r="I58" i="53"/>
  <c r="J57" i="53"/>
  <c r="I57" i="53"/>
  <c r="J56" i="53"/>
  <c r="I56" i="53"/>
  <c r="J55" i="53"/>
  <c r="I55" i="53"/>
  <c r="J54" i="53"/>
  <c r="I54" i="53"/>
  <c r="J53" i="53"/>
  <c r="I53" i="53"/>
  <c r="J52" i="53"/>
  <c r="I52" i="53"/>
  <c r="J51" i="53"/>
  <c r="I51" i="53"/>
  <c r="J50" i="53"/>
  <c r="I50" i="53"/>
  <c r="J49" i="53"/>
  <c r="I49" i="53"/>
  <c r="J48" i="53"/>
  <c r="I48" i="53"/>
  <c r="J47" i="53"/>
  <c r="I47" i="53"/>
  <c r="J46" i="53"/>
  <c r="I46" i="53"/>
  <c r="J45" i="53"/>
  <c r="I45" i="53"/>
  <c r="J44" i="53"/>
  <c r="I44" i="53"/>
  <c r="J43" i="53"/>
  <c r="I43" i="53"/>
  <c r="J42" i="53"/>
  <c r="I42" i="53"/>
  <c r="J41" i="53"/>
  <c r="I41" i="53"/>
  <c r="J40" i="53"/>
  <c r="I40" i="53"/>
  <c r="J39" i="53"/>
  <c r="I39" i="53"/>
  <c r="J38" i="53"/>
  <c r="I38" i="53"/>
  <c r="J37" i="53"/>
  <c r="I37" i="53"/>
  <c r="J36" i="53"/>
  <c r="I36" i="53"/>
  <c r="J35" i="53"/>
  <c r="I35" i="53"/>
  <c r="J34" i="53"/>
  <c r="I34" i="53"/>
  <c r="J33" i="53"/>
  <c r="I33" i="53"/>
  <c r="J32" i="53"/>
  <c r="I32" i="53"/>
  <c r="J31" i="53"/>
  <c r="I31" i="53"/>
  <c r="J30" i="53"/>
  <c r="I30" i="53"/>
  <c r="J29" i="53"/>
  <c r="I29" i="53"/>
  <c r="J28" i="53"/>
  <c r="I28" i="53"/>
  <c r="J27" i="53"/>
  <c r="I27" i="53"/>
  <c r="J26" i="53"/>
  <c r="I26" i="53"/>
  <c r="J25" i="53"/>
  <c r="I25" i="53"/>
  <c r="J24" i="53"/>
  <c r="I24" i="53"/>
  <c r="J23" i="53"/>
  <c r="I23" i="53"/>
  <c r="J22" i="53"/>
  <c r="I22" i="53"/>
  <c r="J21" i="53"/>
  <c r="I21" i="53"/>
  <c r="J20" i="53"/>
  <c r="I20" i="53"/>
  <c r="J19" i="53"/>
  <c r="I19" i="53"/>
  <c r="J18" i="53"/>
  <c r="I18" i="53"/>
  <c r="J17" i="53"/>
  <c r="I17" i="53"/>
  <c r="J16" i="53"/>
  <c r="I16" i="53"/>
  <c r="J15" i="53"/>
  <c r="I15" i="53"/>
  <c r="J14" i="53"/>
  <c r="I14" i="53"/>
  <c r="J13" i="53"/>
  <c r="I13" i="53"/>
  <c r="J12" i="53"/>
  <c r="I12" i="53"/>
  <c r="J11" i="53"/>
  <c r="I11" i="53"/>
  <c r="I62" i="53" l="1"/>
  <c r="M21" i="53"/>
  <c r="M17" i="53"/>
  <c r="M19" i="53"/>
  <c r="O19" i="53" s="1"/>
  <c r="G73" i="53"/>
  <c r="H73" i="53"/>
  <c r="H75" i="53"/>
  <c r="I71" i="53"/>
  <c r="I72" i="53"/>
  <c r="J62" i="53"/>
  <c r="M26" i="53" s="1"/>
  <c r="O26" i="53" s="1"/>
  <c r="O32" i="53" s="1"/>
  <c r="H74" i="52"/>
  <c r="J75" i="52" s="1"/>
  <c r="J72" i="52"/>
  <c r="J71" i="52"/>
  <c r="J69" i="52"/>
  <c r="I69" i="52"/>
  <c r="J68" i="52"/>
  <c r="I68" i="52"/>
  <c r="J67" i="52"/>
  <c r="I67" i="52"/>
  <c r="J66" i="52"/>
  <c r="I66" i="52"/>
  <c r="J65" i="52"/>
  <c r="I65" i="52"/>
  <c r="J64" i="52"/>
  <c r="I64" i="52"/>
  <c r="H62" i="52"/>
  <c r="G62" i="52"/>
  <c r="G73" i="52" s="1"/>
  <c r="J61" i="52"/>
  <c r="I61" i="52"/>
  <c r="J60" i="52"/>
  <c r="I60" i="52"/>
  <c r="J59" i="52"/>
  <c r="I59" i="52"/>
  <c r="J58" i="52"/>
  <c r="I58" i="52"/>
  <c r="J57" i="52"/>
  <c r="I57" i="52"/>
  <c r="J56" i="52"/>
  <c r="I56" i="52"/>
  <c r="J55" i="52"/>
  <c r="I55" i="52"/>
  <c r="J54" i="52"/>
  <c r="I54" i="52"/>
  <c r="J53" i="52"/>
  <c r="I53" i="52"/>
  <c r="J52" i="52"/>
  <c r="I52" i="52"/>
  <c r="J51" i="52"/>
  <c r="I51" i="52"/>
  <c r="J50" i="52"/>
  <c r="I50" i="52"/>
  <c r="J49" i="52"/>
  <c r="I49" i="52"/>
  <c r="J48" i="52"/>
  <c r="I48" i="52"/>
  <c r="J47" i="52"/>
  <c r="I47" i="52"/>
  <c r="J46" i="52"/>
  <c r="I46" i="52"/>
  <c r="J45" i="52"/>
  <c r="I45" i="52"/>
  <c r="J44" i="52"/>
  <c r="I44" i="52"/>
  <c r="J43" i="52"/>
  <c r="I43" i="52"/>
  <c r="J42" i="52"/>
  <c r="I42" i="52"/>
  <c r="J41" i="52"/>
  <c r="I41" i="52"/>
  <c r="J40" i="52"/>
  <c r="I40" i="52"/>
  <c r="J39" i="52"/>
  <c r="I39" i="52"/>
  <c r="J38" i="52"/>
  <c r="I38" i="52"/>
  <c r="J37" i="52"/>
  <c r="I37" i="52"/>
  <c r="J36" i="52"/>
  <c r="I36" i="52"/>
  <c r="J35" i="52"/>
  <c r="I35" i="52"/>
  <c r="J34" i="52"/>
  <c r="I34" i="52"/>
  <c r="J33" i="52"/>
  <c r="I33" i="52"/>
  <c r="J32" i="52"/>
  <c r="I32" i="52"/>
  <c r="J31" i="52"/>
  <c r="I31" i="52"/>
  <c r="J30" i="52"/>
  <c r="I30" i="52"/>
  <c r="J29" i="52"/>
  <c r="I29" i="52"/>
  <c r="J28" i="52"/>
  <c r="I28" i="52"/>
  <c r="J27" i="52"/>
  <c r="I27" i="52"/>
  <c r="J26" i="52"/>
  <c r="I26" i="52"/>
  <c r="J25" i="52"/>
  <c r="I25" i="52"/>
  <c r="J24" i="52"/>
  <c r="I24" i="52"/>
  <c r="J23" i="52"/>
  <c r="I23" i="52"/>
  <c r="J22" i="52"/>
  <c r="I22" i="52"/>
  <c r="J21" i="52"/>
  <c r="I21" i="52"/>
  <c r="J20" i="52"/>
  <c r="I20" i="52"/>
  <c r="J19" i="52"/>
  <c r="I19" i="52"/>
  <c r="J18" i="52"/>
  <c r="I18" i="52"/>
  <c r="J17" i="52"/>
  <c r="I17" i="52"/>
  <c r="J16" i="52"/>
  <c r="I16" i="52"/>
  <c r="J15" i="52"/>
  <c r="I15" i="52"/>
  <c r="J14" i="52"/>
  <c r="I14" i="52"/>
  <c r="J13" i="52"/>
  <c r="I13" i="52"/>
  <c r="J12" i="52"/>
  <c r="I12" i="52"/>
  <c r="J11" i="52"/>
  <c r="M21" i="52" s="1"/>
  <c r="I11" i="52"/>
  <c r="O17" i="53" l="1"/>
  <c r="O23" i="53" s="1"/>
  <c r="O35" i="53" s="1"/>
  <c r="H73" i="52"/>
  <c r="J73" i="52" s="1"/>
  <c r="I62" i="52"/>
  <c r="J73" i="53"/>
  <c r="I73" i="53"/>
  <c r="M15" i="53"/>
  <c r="I72" i="52"/>
  <c r="I71" i="52"/>
  <c r="H75" i="52"/>
  <c r="J62" i="52"/>
  <c r="M26" i="52" s="1"/>
  <c r="O26" i="52" s="1"/>
  <c r="O32" i="52" s="1"/>
  <c r="M17" i="52"/>
  <c r="M19" i="52"/>
  <c r="O19" i="52" s="1"/>
  <c r="M28" i="52" l="1"/>
  <c r="O28" i="52" s="1"/>
  <c r="M30" i="52"/>
  <c r="O30" i="52" s="1"/>
  <c r="I73" i="52"/>
  <c r="M30" i="53"/>
  <c r="O30" i="53" s="1"/>
  <c r="M28" i="53"/>
  <c r="O28" i="53" s="1"/>
  <c r="O17" i="52"/>
  <c r="O23" i="52" s="1"/>
  <c r="O35" i="52" s="1"/>
  <c r="M15" i="52"/>
</calcChain>
</file>

<file path=xl/sharedStrings.xml><?xml version="1.0" encoding="utf-8"?>
<sst xmlns="http://schemas.openxmlformats.org/spreadsheetml/2006/main" count="134" uniqueCount="73">
  <si>
    <t>収支</t>
    <rPh sb="0" eb="2">
      <t>シュウシ</t>
    </rPh>
    <phoneticPr fontId="2"/>
  </si>
  <si>
    <t>回収率</t>
    <rPh sb="0" eb="2">
      <t>カイシュウ</t>
    </rPh>
    <rPh sb="2" eb="3">
      <t>リツ</t>
    </rPh>
    <phoneticPr fontId="2"/>
  </si>
  <si>
    <t>損益計</t>
    <rPh sb="0" eb="2">
      <t>ソンエキ</t>
    </rPh>
    <rPh sb="2" eb="3">
      <t>ケイ</t>
    </rPh>
    <phoneticPr fontId="2"/>
  </si>
  <si>
    <t>回収額</t>
    <rPh sb="0" eb="2">
      <t>カイシュウ</t>
    </rPh>
    <rPh sb="2" eb="3">
      <t>ガク</t>
    </rPh>
    <phoneticPr fontId="2"/>
  </si>
  <si>
    <t>投資額</t>
    <rPh sb="0" eb="2">
      <t>トウシ</t>
    </rPh>
    <rPh sb="2" eb="3">
      <t>ガク</t>
    </rPh>
    <phoneticPr fontId="2"/>
  </si>
  <si>
    <t>R数</t>
    <rPh sb="1" eb="2">
      <t>スウ</t>
    </rPh>
    <phoneticPr fontId="2"/>
  </si>
  <si>
    <t>返戻的中率</t>
    <rPh sb="0" eb="2">
      <t>ヘンレイ</t>
    </rPh>
    <rPh sb="2" eb="3">
      <t>テキ</t>
    </rPh>
    <rPh sb="3" eb="4">
      <t>ナカ</t>
    </rPh>
    <rPh sb="4" eb="5">
      <t>リツ</t>
    </rPh>
    <phoneticPr fontId="2"/>
  </si>
  <si>
    <t>単純回収率</t>
    <rPh sb="0" eb="2">
      <t>タンジュン</t>
    </rPh>
    <rPh sb="2" eb="4">
      <t>カイシュウ</t>
    </rPh>
    <rPh sb="4" eb="5">
      <t>リツ</t>
    </rPh>
    <phoneticPr fontId="2"/>
  </si>
  <si>
    <t>保守回収率</t>
    <rPh sb="0" eb="2">
      <t>ホシュ</t>
    </rPh>
    <rPh sb="2" eb="4">
      <t>カイシュウ</t>
    </rPh>
    <rPh sb="4" eb="5">
      <t>リツ</t>
    </rPh>
    <phoneticPr fontId="2"/>
  </si>
  <si>
    <t>…e</t>
    <phoneticPr fontId="2"/>
  </si>
  <si>
    <t>数or率</t>
    <rPh sb="0" eb="1">
      <t>カズ</t>
    </rPh>
    <rPh sb="3" eb="4">
      <t>リツ</t>
    </rPh>
    <phoneticPr fontId="2"/>
  </si>
  <si>
    <t>増益的中率</t>
    <rPh sb="0" eb="2">
      <t>ゾウエキ</t>
    </rPh>
    <rPh sb="2" eb="3">
      <t>テキ</t>
    </rPh>
    <rPh sb="3" eb="4">
      <t>ナカ</t>
    </rPh>
    <rPh sb="4" eb="5">
      <t>リツ</t>
    </rPh>
    <phoneticPr fontId="2"/>
  </si>
  <si>
    <t>減益的中率</t>
    <rPh sb="0" eb="2">
      <t>ゲンエキ</t>
    </rPh>
    <rPh sb="2" eb="3">
      <t>テキ</t>
    </rPh>
    <rPh sb="3" eb="4">
      <t>ナカ</t>
    </rPh>
    <rPh sb="4" eb="5">
      <t>リツ</t>
    </rPh>
    <phoneticPr fontId="2"/>
  </si>
  <si>
    <t>予想期
（別称）</t>
    <rPh sb="0" eb="2">
      <t>ヨソウ</t>
    </rPh>
    <rPh sb="2" eb="3">
      <t>キ</t>
    </rPh>
    <rPh sb="5" eb="7">
      <t>ベッショウ</t>
    </rPh>
    <phoneticPr fontId="2"/>
  </si>
  <si>
    <t>予想成績報告書（平成　　年期）</t>
    <rPh sb="0" eb="2">
      <t>ヨソウ</t>
    </rPh>
    <rPh sb="2" eb="4">
      <t>セイセキ</t>
    </rPh>
    <rPh sb="4" eb="6">
      <t>ホウコク</t>
    </rPh>
    <rPh sb="6" eb="7">
      <t>ショ</t>
    </rPh>
    <rPh sb="8" eb="10">
      <t>ヘイセイ</t>
    </rPh>
    <rPh sb="12" eb="13">
      <t>ネン</t>
    </rPh>
    <rPh sb="13" eb="14">
      <t>キ</t>
    </rPh>
    <phoneticPr fontId="2"/>
  </si>
  <si>
    <t>予想
方法</t>
    <rPh sb="0" eb="2">
      <t>ヨソウ</t>
    </rPh>
    <rPh sb="3" eb="5">
      <t>ホウホウ</t>
    </rPh>
    <phoneticPr fontId="2"/>
  </si>
  <si>
    <t>予想情報発信者名</t>
    <rPh sb="0" eb="2">
      <t>ヨソウ</t>
    </rPh>
    <rPh sb="2" eb="4">
      <t>ジョウホウ</t>
    </rPh>
    <rPh sb="4" eb="6">
      <t>ハッシン</t>
    </rPh>
    <rPh sb="6" eb="7">
      <t>シャ</t>
    </rPh>
    <rPh sb="7" eb="8">
      <t>メイ</t>
    </rPh>
    <phoneticPr fontId="2"/>
  </si>
  <si>
    <t>予想レース数</t>
    <rPh sb="0" eb="2">
      <t>ヨソウ</t>
    </rPh>
    <rPh sb="5" eb="6">
      <t>スウ</t>
    </rPh>
    <phoneticPr fontId="2"/>
  </si>
  <si>
    <t>報告等開示場所（URL）</t>
    <rPh sb="0" eb="2">
      <t>ホウコク</t>
    </rPh>
    <rPh sb="2" eb="3">
      <t>トウ</t>
    </rPh>
    <rPh sb="3" eb="5">
      <t>カイジ</t>
    </rPh>
    <rPh sb="5" eb="7">
      <t>バショ</t>
    </rPh>
    <phoneticPr fontId="2"/>
  </si>
  <si>
    <t>予想公開水準</t>
    <rPh sb="0" eb="2">
      <t>ヨソウ</t>
    </rPh>
    <rPh sb="2" eb="4">
      <t>コウカイ</t>
    </rPh>
    <rPh sb="4" eb="6">
      <t>スイジュン</t>
    </rPh>
    <phoneticPr fontId="2"/>
  </si>
  <si>
    <t>予想掲載場所（URL）</t>
    <rPh sb="0" eb="2">
      <t>ヨソウ</t>
    </rPh>
    <rPh sb="2" eb="4">
      <t>ケイサイ</t>
    </rPh>
    <rPh sb="4" eb="6">
      <t>バショ</t>
    </rPh>
    <phoneticPr fontId="2"/>
  </si>
  <si>
    <t>特殊計算の方法</t>
    <rPh sb="0" eb="2">
      <t>トクシュ</t>
    </rPh>
    <rPh sb="2" eb="4">
      <t>ケイサン</t>
    </rPh>
    <rPh sb="5" eb="7">
      <t>ホウホウ</t>
    </rPh>
    <phoneticPr fontId="2"/>
  </si>
  <si>
    <t>Ⅱ．予想レース内訳</t>
    <rPh sb="2" eb="4">
      <t>ヨソウ</t>
    </rPh>
    <rPh sb="7" eb="9">
      <t>ウチワケ</t>
    </rPh>
    <phoneticPr fontId="2"/>
  </si>
  <si>
    <t>Ⅰ．基本情報</t>
    <rPh sb="2" eb="4">
      <t>キホン</t>
    </rPh>
    <rPh sb="4" eb="6">
      <t>ジョウホウ</t>
    </rPh>
    <phoneticPr fontId="2"/>
  </si>
  <si>
    <t>Ⅲ．予想力算定</t>
    <rPh sb="2" eb="4">
      <t>ヨソウ</t>
    </rPh>
    <rPh sb="4" eb="5">
      <t>リョク</t>
    </rPh>
    <rPh sb="5" eb="7">
      <t>サンテイ</t>
    </rPh>
    <phoneticPr fontId="2"/>
  </si>
  <si>
    <t>予想レース名</t>
    <rPh sb="0" eb="2">
      <t>ヨソウ</t>
    </rPh>
    <rPh sb="5" eb="6">
      <t>メイ</t>
    </rPh>
    <phoneticPr fontId="2"/>
  </si>
  <si>
    <t>…f</t>
    <phoneticPr fontId="2"/>
  </si>
  <si>
    <t>投資額範囲(円)</t>
    <rPh sb="0" eb="2">
      <t>トウシ</t>
    </rPh>
    <rPh sb="2" eb="3">
      <t>ガク</t>
    </rPh>
    <rPh sb="3" eb="5">
      <t>ハンイ</t>
    </rPh>
    <rPh sb="6" eb="7">
      <t>エン</t>
    </rPh>
    <phoneticPr fontId="2"/>
  </si>
  <si>
    <t>単純的中率</t>
    <rPh sb="0" eb="2">
      <t>タンジュン</t>
    </rPh>
    <rPh sb="2" eb="3">
      <t>テキ</t>
    </rPh>
    <rPh sb="3" eb="4">
      <t>ナカ</t>
    </rPh>
    <rPh sb="4" eb="5">
      <t>リツ</t>
    </rPh>
    <phoneticPr fontId="2"/>
  </si>
  <si>
    <t>開催地</t>
    <rPh sb="0" eb="2">
      <t>カイサイ</t>
    </rPh>
    <rPh sb="2" eb="3">
      <t>チ</t>
    </rPh>
    <phoneticPr fontId="2"/>
  </si>
  <si>
    <t>距離</t>
    <rPh sb="0" eb="2">
      <t>キョリ</t>
    </rPh>
    <phoneticPr fontId="2"/>
  </si>
  <si>
    <t>的中力（a+b）</t>
    <rPh sb="0" eb="2">
      <t>テキチュウ</t>
    </rPh>
    <rPh sb="2" eb="3">
      <t>リョク</t>
    </rPh>
    <phoneticPr fontId="2"/>
  </si>
  <si>
    <t>年月日</t>
    <rPh sb="0" eb="3">
      <t>ネンガッピ</t>
    </rPh>
    <phoneticPr fontId="2"/>
  </si>
  <si>
    <t>予想
期間</t>
    <rPh sb="0" eb="2">
      <t>ヨソウ</t>
    </rPh>
    <rPh sb="3" eb="5">
      <t>キカン</t>
    </rPh>
    <phoneticPr fontId="2"/>
  </si>
  <si>
    <t>控除比率</t>
    <rPh sb="0" eb="2">
      <t>コウジョ</t>
    </rPh>
    <rPh sb="2" eb="4">
      <t>ヒリツ</t>
    </rPh>
    <phoneticPr fontId="2"/>
  </si>
  <si>
    <t>控除レース②の必要数（予想数が50で割り切れない場合、次の回収率上位及び下位の各1Rを控除比率に応じ控除）</t>
    <rPh sb="0" eb="2">
      <t>コウジョ</t>
    </rPh>
    <rPh sb="7" eb="9">
      <t>ヒツヨウ</t>
    </rPh>
    <rPh sb="9" eb="10">
      <t>スウ</t>
    </rPh>
    <rPh sb="11" eb="13">
      <t>ヨソウ</t>
    </rPh>
    <rPh sb="13" eb="14">
      <t>スウ</t>
    </rPh>
    <rPh sb="18" eb="19">
      <t>ワ</t>
    </rPh>
    <rPh sb="20" eb="21">
      <t>キ</t>
    </rPh>
    <rPh sb="24" eb="26">
      <t>バアイ</t>
    </rPh>
    <rPh sb="27" eb="28">
      <t>ツギ</t>
    </rPh>
    <rPh sb="43" eb="45">
      <t>コウジョ</t>
    </rPh>
    <rPh sb="45" eb="47">
      <t>ヒリツ</t>
    </rPh>
    <rPh sb="48" eb="49">
      <t>オウ</t>
    </rPh>
    <rPh sb="50" eb="52">
      <t>コウジョ</t>
    </rPh>
    <phoneticPr fontId="2"/>
  </si>
  <si>
    <t>保守回収率計算のための控除レース①</t>
    <rPh sb="0" eb="2">
      <t>ホシュ</t>
    </rPh>
    <rPh sb="2" eb="4">
      <t>カイシュウ</t>
    </rPh>
    <rPh sb="4" eb="5">
      <t>リツ</t>
    </rPh>
    <rPh sb="5" eb="7">
      <t>ケイサン</t>
    </rPh>
    <rPh sb="11" eb="13">
      <t>コウジョ</t>
    </rPh>
    <phoneticPr fontId="2"/>
  </si>
  <si>
    <t>保守回収率計算のための控除レース②</t>
    <rPh sb="0" eb="2">
      <t>ホシュ</t>
    </rPh>
    <rPh sb="2" eb="4">
      <t>カイシュウ</t>
    </rPh>
    <rPh sb="4" eb="5">
      <t>リツ</t>
    </rPh>
    <rPh sb="5" eb="7">
      <t>ケイサン</t>
    </rPh>
    <rPh sb="11" eb="13">
      <t>コウジョ</t>
    </rPh>
    <phoneticPr fontId="2"/>
  </si>
  <si>
    <t>レート</t>
    <phoneticPr fontId="2"/>
  </si>
  <si>
    <t>ポイント</t>
    <phoneticPr fontId="2"/>
  </si>
  <si>
    <t>…a</t>
    <phoneticPr fontId="2"/>
  </si>
  <si>
    <t>…b</t>
    <phoneticPr fontId="2"/>
  </si>
  <si>
    <t>…c</t>
    <phoneticPr fontId="2"/>
  </si>
  <si>
    <t>…d</t>
    <phoneticPr fontId="2"/>
  </si>
  <si>
    <t>レート</t>
    <phoneticPr fontId="2"/>
  </si>
  <si>
    <t>ポイント</t>
    <phoneticPr fontId="2"/>
  </si>
  <si>
    <t>…a</t>
    <phoneticPr fontId="2"/>
  </si>
  <si>
    <t>…b</t>
    <phoneticPr fontId="2"/>
  </si>
  <si>
    <t>…c</t>
    <phoneticPr fontId="2"/>
  </si>
  <si>
    <t>…d</t>
    <phoneticPr fontId="2"/>
  </si>
  <si>
    <t>…e</t>
    <phoneticPr fontId="2"/>
  </si>
  <si>
    <t>…f</t>
    <phoneticPr fontId="2"/>
  </si>
  <si>
    <t>予想成績の開示に関する規則別紙様式</t>
    <rPh sb="2" eb="4">
      <t>セイセキ</t>
    </rPh>
    <rPh sb="8" eb="9">
      <t>カン</t>
    </rPh>
    <phoneticPr fontId="2"/>
  </si>
  <si>
    <t>控除レース①の必要数（予想数50Rにつき回収率の上位及び下位から各1R）</t>
    <rPh sb="7" eb="9">
      <t>ヒツヨウ</t>
    </rPh>
    <rPh sb="20" eb="22">
      <t>カイシュウ</t>
    </rPh>
    <rPh sb="22" eb="23">
      <t>リツ</t>
    </rPh>
    <rPh sb="24" eb="26">
      <t>ジョウイ</t>
    </rPh>
    <rPh sb="26" eb="27">
      <t>オヨ</t>
    </rPh>
    <rPh sb="28" eb="30">
      <t>カイ</t>
    </rPh>
    <rPh sb="32" eb="33">
      <t>カク</t>
    </rPh>
    <phoneticPr fontId="2"/>
  </si>
  <si>
    <t>的中馬券が複数ある場合等において配当合計額を算出するためのシートです。</t>
    <rPh sb="0" eb="2">
      <t>テキチュウ</t>
    </rPh>
    <rPh sb="2" eb="4">
      <t>バケン</t>
    </rPh>
    <rPh sb="5" eb="7">
      <t>フクスウ</t>
    </rPh>
    <rPh sb="9" eb="11">
      <t>バアイ</t>
    </rPh>
    <rPh sb="11" eb="12">
      <t>トウ</t>
    </rPh>
    <rPh sb="16" eb="18">
      <t>ハイトウ</t>
    </rPh>
    <rPh sb="18" eb="20">
      <t>ゴウケイ</t>
    </rPh>
    <rPh sb="20" eb="21">
      <t>ガク</t>
    </rPh>
    <rPh sb="22" eb="24">
      <t>サンシュツ</t>
    </rPh>
    <phoneticPr fontId="2"/>
  </si>
  <si>
    <t>ご自由に利用してください。</t>
    <rPh sb="1" eb="3">
      <t>ジユウ</t>
    </rPh>
    <rPh sb="4" eb="6">
      <t>リヨウ</t>
    </rPh>
    <phoneticPr fontId="2"/>
  </si>
  <si>
    <t>的中１</t>
    <rPh sb="0" eb="2">
      <t>テキチュウ</t>
    </rPh>
    <phoneticPr fontId="2"/>
  </si>
  <si>
    <t>的中２</t>
    <rPh sb="0" eb="2">
      <t>テキチュウ</t>
    </rPh>
    <phoneticPr fontId="2"/>
  </si>
  <si>
    <t>的中３</t>
    <rPh sb="0" eb="2">
      <t>テキチュウ</t>
    </rPh>
    <phoneticPr fontId="2"/>
  </si>
  <si>
    <t>的中４</t>
    <rPh sb="0" eb="2">
      <t>テキチュウ</t>
    </rPh>
    <phoneticPr fontId="2"/>
  </si>
  <si>
    <t>的中５</t>
    <rPh sb="0" eb="2">
      <t>テキチュウ</t>
    </rPh>
    <phoneticPr fontId="2"/>
  </si>
  <si>
    <t>金額</t>
    <rPh sb="0" eb="1">
      <t>キン</t>
    </rPh>
    <rPh sb="1" eb="2">
      <t>ガク</t>
    </rPh>
    <phoneticPr fontId="2"/>
  </si>
  <si>
    <t>オッズ</t>
    <phoneticPr fontId="2"/>
  </si>
  <si>
    <t>配当額</t>
    <rPh sb="0" eb="2">
      <t>ハイトウ</t>
    </rPh>
    <rPh sb="2" eb="3">
      <t>ガク</t>
    </rPh>
    <phoneticPr fontId="2"/>
  </si>
  <si>
    <t>配当合計額</t>
    <rPh sb="0" eb="2">
      <t>ハイトウ</t>
    </rPh>
    <rPh sb="2" eb="4">
      <t>ゴウケイ</t>
    </rPh>
    <rPh sb="4" eb="5">
      <t>ガク</t>
    </rPh>
    <phoneticPr fontId="2"/>
  </si>
  <si>
    <t>保守利益率</t>
    <rPh sb="0" eb="2">
      <t>ホシュ</t>
    </rPh>
    <rPh sb="2" eb="4">
      <t>リエキ</t>
    </rPh>
    <rPh sb="4" eb="5">
      <t>シュウリツ</t>
    </rPh>
    <phoneticPr fontId="2"/>
  </si>
  <si>
    <t>…g</t>
    <phoneticPr fontId="2"/>
  </si>
  <si>
    <t>回収力（d+e+f）</t>
    <rPh sb="0" eb="2">
      <t>カイシュウ</t>
    </rPh>
    <rPh sb="2" eb="3">
      <t>リョク</t>
    </rPh>
    <phoneticPr fontId="2"/>
  </si>
  <si>
    <r>
      <rPr>
        <b/>
        <sz val="12"/>
        <rFont val="ＭＳ Ｐゴシック"/>
        <family val="3"/>
        <charset val="128"/>
      </rPr>
      <t>予想力</t>
    </r>
    <r>
      <rPr>
        <sz val="9"/>
        <rFont val="ＭＳ Ｐゴシック"/>
        <family val="3"/>
        <charset val="128"/>
      </rPr>
      <t>（c+g）</t>
    </r>
    <rPh sb="0" eb="2">
      <t>ヨソウ</t>
    </rPh>
    <rPh sb="2" eb="3">
      <t>リョク</t>
    </rPh>
    <phoneticPr fontId="2"/>
  </si>
  <si>
    <r>
      <t>5</t>
    </r>
    <r>
      <rPr>
        <sz val="6"/>
        <rFont val="ＭＳ Ｐゴシック"/>
        <family val="3"/>
        <charset val="128"/>
      </rPr>
      <t xml:space="preserve"> (※1)</t>
    </r>
    <phoneticPr fontId="2"/>
  </si>
  <si>
    <r>
      <t>20</t>
    </r>
    <r>
      <rPr>
        <sz val="6"/>
        <rFont val="ＭＳ Ｐゴシック"/>
        <family val="3"/>
        <charset val="128"/>
      </rPr>
      <t xml:space="preserve"> (※2)</t>
    </r>
    <phoneticPr fontId="2"/>
  </si>
  <si>
    <t>(※2)保守利益率の二乗×80の加点あり</t>
    <rPh sb="4" eb="6">
      <t>ホシュ</t>
    </rPh>
    <rPh sb="6" eb="8">
      <t>リエキ</t>
    </rPh>
    <rPh sb="8" eb="9">
      <t>リツ</t>
    </rPh>
    <rPh sb="10" eb="12">
      <t>ジジョウ</t>
    </rPh>
    <rPh sb="16" eb="18">
      <t>カテン</t>
    </rPh>
    <phoneticPr fontId="2"/>
  </si>
  <si>
    <t>(※1)100％に満たない場合は20減点</t>
    <rPh sb="9" eb="10">
      <t>ミ</t>
    </rPh>
    <rPh sb="13" eb="15">
      <t>バアイ</t>
    </rPh>
    <rPh sb="18" eb="20">
      <t>ゲンテン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</si>
</sst>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yyyy/m/d;@"/>
  </numFmts>
  <fonts count="14" x14ac:knownFonts="1">
    <font>
      <sz val="11"/>
      <name val="ＭＳ Ｐゴシック"/>
      <family val="3"/>
      <charset val="128"/>
    </font>
    <font>
      <sz val="9"/>
      <name val="ＭＳ Ｐゴシック"/>
      <family val="3"/>
      <charset val="128"/>
    </font>
    <font>
      <sz val="6"/>
      <name val="ＭＳ Ｐゴシック"/>
      <family val="3"/>
      <charset val="128"/>
    </font>
    <font>
      <b/>
      <sz val="9"/>
      <color indexed="10"/>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b/>
      <sz val="9"/>
      <color rgb="FFFF0000"/>
      <name val="ＭＳ Ｐゴシック"/>
      <family val="3"/>
      <charset val="128"/>
    </font>
    <font>
      <sz val="11"/>
      <color rgb="FFFF0000"/>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rgb="FF66FFCC"/>
        <bgColor indexed="64"/>
      </patternFill>
    </fill>
    <fill>
      <patternFill patternType="solid">
        <fgColor rgb="FFCCCCFF"/>
        <bgColor indexed="64"/>
      </patternFill>
    </fill>
    <fill>
      <patternFill patternType="solid">
        <fgColor rgb="FFFFCC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94">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Border="1" applyAlignment="1">
      <alignment vertical="center"/>
    </xf>
    <xf numFmtId="56" fontId="1" fillId="0" borderId="1" xfId="0" applyNumberFormat="1" applyFont="1" applyFill="1" applyBorder="1" applyAlignment="1">
      <alignment vertical="center" shrinkToFit="1"/>
    </xf>
    <xf numFmtId="0" fontId="1" fillId="0" borderId="1" xfId="0" applyFont="1" applyFill="1" applyBorder="1" applyAlignment="1">
      <alignment vertical="center" shrinkToFit="1"/>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49" fontId="1" fillId="0" borderId="0" xfId="0" applyNumberFormat="1" applyFont="1">
      <alignment vertical="center"/>
    </xf>
    <xf numFmtId="0" fontId="4" fillId="0" borderId="0"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0" fontId="5" fillId="0" borderId="0" xfId="0" applyFont="1" applyFill="1" applyBorder="1" applyAlignment="1">
      <alignment vertical="center" wrapText="1"/>
    </xf>
    <xf numFmtId="0" fontId="0" fillId="0" borderId="0" xfId="0" applyFill="1" applyBorder="1" applyAlignment="1">
      <alignment horizontal="right" vertical="center"/>
    </xf>
    <xf numFmtId="0" fontId="0" fillId="0" borderId="0" xfId="0" applyFill="1" applyBorder="1" applyAlignment="1">
      <alignment vertical="center"/>
    </xf>
    <xf numFmtId="0" fontId="1" fillId="0" borderId="0" xfId="0" applyFont="1" applyFill="1" applyBorder="1" applyAlignment="1">
      <alignment vertical="center" shrinkToFit="1"/>
    </xf>
    <xf numFmtId="176" fontId="1" fillId="0" borderId="0" xfId="0" applyNumberFormat="1" applyFont="1" applyFill="1" applyBorder="1" applyAlignment="1">
      <alignment vertical="center" shrinkToFit="1"/>
    </xf>
    <xf numFmtId="177" fontId="1" fillId="0" borderId="0" xfId="0" applyNumberFormat="1" applyFont="1" applyFill="1" applyBorder="1" applyAlignment="1">
      <alignment horizontal="center" vertical="center"/>
    </xf>
    <xf numFmtId="177" fontId="0" fillId="0" borderId="0" xfId="0" applyNumberFormat="1" applyFill="1" applyBorder="1" applyAlignment="1">
      <alignment vertical="center"/>
    </xf>
    <xf numFmtId="0" fontId="0" fillId="0" borderId="0" xfId="0" applyFill="1" applyBorder="1" applyAlignment="1">
      <alignment horizontal="center" vertical="center" shrinkToFi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xf>
    <xf numFmtId="177" fontId="7" fillId="0" borderId="0" xfId="0" applyNumberFormat="1" applyFont="1" applyFill="1" applyBorder="1" applyAlignment="1">
      <alignment vertical="center"/>
    </xf>
    <xf numFmtId="49" fontId="1" fillId="0" borderId="0" xfId="0" applyNumberFormat="1" applyFont="1" applyFill="1" applyBorder="1" applyAlignment="1">
      <alignment vertical="center"/>
    </xf>
    <xf numFmtId="0" fontId="1" fillId="2"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shrinkToFit="1"/>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9" xfId="0" applyFont="1" applyFill="1" applyBorder="1" applyAlignment="1">
      <alignment vertical="center" shrinkToFit="1"/>
    </xf>
    <xf numFmtId="56" fontId="1" fillId="0" borderId="11" xfId="0" applyNumberFormat="1" applyFont="1" applyFill="1" applyBorder="1" applyAlignment="1">
      <alignment vertical="center" shrinkToFit="1"/>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56" fontId="1" fillId="0" borderId="11" xfId="0" applyNumberFormat="1"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2" borderId="3" xfId="0" applyFont="1" applyFill="1" applyBorder="1" applyAlignment="1">
      <alignment horizontal="center" vertical="center" wrapText="1" shrinkToFit="1"/>
    </xf>
    <xf numFmtId="0" fontId="0" fillId="0" borderId="0" xfId="0" applyBorder="1" applyAlignment="1">
      <alignment vertical="center"/>
    </xf>
    <xf numFmtId="0" fontId="1" fillId="0" borderId="0" xfId="0" applyFont="1" applyFill="1" applyBorder="1" applyAlignment="1">
      <alignment horizontal="left" vertical="center"/>
    </xf>
    <xf numFmtId="0" fontId="1" fillId="0" borderId="8" xfId="0" applyFont="1" applyFill="1" applyBorder="1" applyAlignment="1">
      <alignment vertical="center" shrinkToFit="1"/>
    </xf>
    <xf numFmtId="0" fontId="1" fillId="0" borderId="10" xfId="0" applyFont="1" applyFill="1" applyBorder="1" applyAlignment="1">
      <alignment vertical="center" shrinkToFit="1"/>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4" borderId="4" xfId="0" applyFont="1" applyFill="1" applyBorder="1">
      <alignment vertical="center"/>
    </xf>
    <xf numFmtId="176" fontId="1" fillId="4" borderId="1" xfId="0" applyNumberFormat="1" applyFont="1" applyFill="1" applyBorder="1">
      <alignment vertical="center"/>
    </xf>
    <xf numFmtId="176" fontId="3" fillId="5" borderId="1" xfId="0" applyNumberFormat="1" applyFont="1" applyFill="1" applyBorder="1">
      <alignment vertical="center"/>
    </xf>
    <xf numFmtId="0" fontId="1" fillId="0" borderId="44" xfId="0" applyFont="1" applyFill="1" applyBorder="1" applyAlignment="1">
      <alignment vertical="center" shrinkToFit="1"/>
    </xf>
    <xf numFmtId="56" fontId="1" fillId="0" borderId="2" xfId="0" applyNumberFormat="1" applyFont="1" applyFill="1" applyBorder="1" applyAlignment="1">
      <alignment vertical="center" shrinkToFit="1"/>
    </xf>
    <xf numFmtId="0" fontId="1" fillId="0" borderId="2" xfId="0" applyFont="1" applyFill="1" applyBorder="1" applyAlignment="1">
      <alignment vertical="center" shrinkToFit="1"/>
    </xf>
    <xf numFmtId="0" fontId="1" fillId="0" borderId="45" xfId="0" applyFont="1" applyFill="1" applyBorder="1" applyAlignment="1">
      <alignment vertical="center" shrinkToFit="1"/>
    </xf>
    <xf numFmtId="0" fontId="1" fillId="0" borderId="46" xfId="0" applyFont="1" applyFill="1" applyBorder="1" applyAlignment="1">
      <alignment vertical="center" shrinkToFit="1"/>
    </xf>
    <xf numFmtId="56" fontId="1" fillId="0" borderId="13" xfId="0" applyNumberFormat="1" applyFont="1" applyFill="1" applyBorder="1">
      <alignment vertical="center"/>
    </xf>
    <xf numFmtId="0" fontId="1" fillId="0" borderId="13" xfId="0" applyFont="1" applyFill="1" applyBorder="1" applyAlignment="1">
      <alignment vertical="center" shrinkToFit="1"/>
    </xf>
    <xf numFmtId="0" fontId="1" fillId="0" borderId="13" xfId="0" applyFont="1" applyFill="1" applyBorder="1">
      <alignment vertical="center"/>
    </xf>
    <xf numFmtId="0" fontId="1" fillId="0" borderId="47" xfId="0" applyFont="1" applyFill="1" applyBorder="1">
      <alignment vertical="center"/>
    </xf>
    <xf numFmtId="56" fontId="1" fillId="0" borderId="1" xfId="0" applyNumberFormat="1" applyFont="1" applyFill="1" applyBorder="1">
      <alignment vertical="center"/>
    </xf>
    <xf numFmtId="0" fontId="1" fillId="0" borderId="1" xfId="0" applyFont="1" applyFill="1" applyBorder="1">
      <alignment vertical="center"/>
    </xf>
    <xf numFmtId="0" fontId="1" fillId="0" borderId="9" xfId="0" applyFont="1" applyFill="1" applyBorder="1">
      <alignment vertical="center"/>
    </xf>
    <xf numFmtId="0" fontId="1" fillId="0" borderId="48" xfId="0" applyFont="1" applyFill="1" applyBorder="1" applyAlignment="1">
      <alignment vertical="center" shrinkToFit="1"/>
    </xf>
    <xf numFmtId="56" fontId="1" fillId="0" borderId="14" xfId="0" applyNumberFormat="1" applyFont="1" applyFill="1" applyBorder="1">
      <alignment vertical="center"/>
    </xf>
    <xf numFmtId="0" fontId="1" fillId="0" borderId="14" xfId="0" applyFont="1" applyFill="1" applyBorder="1" applyAlignment="1">
      <alignment vertical="center" shrinkToFit="1"/>
    </xf>
    <xf numFmtId="0" fontId="1" fillId="0" borderId="14" xfId="0" applyFont="1" applyFill="1" applyBorder="1">
      <alignment vertical="center"/>
    </xf>
    <xf numFmtId="0" fontId="1" fillId="0" borderId="49" xfId="0" applyFont="1" applyFill="1" applyBorder="1">
      <alignment vertical="center"/>
    </xf>
    <xf numFmtId="56" fontId="1" fillId="0" borderId="2" xfId="0" applyNumberFormat="1" applyFont="1" applyFill="1" applyBorder="1">
      <alignment vertical="center"/>
    </xf>
    <xf numFmtId="0" fontId="1" fillId="0" borderId="2" xfId="0" applyFont="1" applyFill="1" applyBorder="1">
      <alignment vertical="center"/>
    </xf>
    <xf numFmtId="0" fontId="1" fillId="0" borderId="45" xfId="0" applyFont="1" applyFill="1" applyBorder="1">
      <alignment vertical="center"/>
    </xf>
    <xf numFmtId="176" fontId="3" fillId="6" borderId="1" xfId="0" applyNumberFormat="1" applyFont="1" applyFill="1" applyBorder="1">
      <alignment vertical="center"/>
    </xf>
    <xf numFmtId="0" fontId="5" fillId="0" borderId="0" xfId="0" applyFont="1" applyAlignment="1">
      <alignment horizontal="right" vertical="center"/>
    </xf>
    <xf numFmtId="0" fontId="0" fillId="3" borderId="52" xfId="0" applyFill="1" applyBorder="1" applyAlignment="1">
      <alignment vertical="center"/>
    </xf>
    <xf numFmtId="0" fontId="11" fillId="6" borderId="3" xfId="0" applyFont="1" applyFill="1" applyBorder="1" applyAlignment="1">
      <alignment vertical="center" shrinkToFit="1"/>
    </xf>
    <xf numFmtId="0" fontId="11" fillId="6" borderId="4" xfId="0" applyFont="1" applyFill="1" applyBorder="1" applyAlignment="1">
      <alignment vertical="center" shrinkToFit="1"/>
    </xf>
    <xf numFmtId="0" fontId="3" fillId="3" borderId="53" xfId="0" applyFont="1" applyFill="1" applyBorder="1" applyAlignment="1">
      <alignment vertical="center" shrinkToFit="1"/>
    </xf>
    <xf numFmtId="0" fontId="3" fillId="3" borderId="1" xfId="0" applyFont="1" applyFill="1" applyBorder="1" applyAlignment="1">
      <alignment vertical="center" shrinkToFit="1"/>
    </xf>
    <xf numFmtId="0" fontId="5" fillId="0" borderId="0" xfId="0" applyFont="1" applyAlignment="1">
      <alignment horizontal="right"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14" fontId="1" fillId="0" borderId="11" xfId="0" applyNumberFormat="1" applyFont="1" applyFill="1" applyBorder="1" applyAlignment="1">
      <alignment vertical="center" shrinkToFit="1"/>
    </xf>
    <xf numFmtId="0" fontId="1" fillId="0" borderId="11"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178" fontId="1" fillId="0" borderId="1" xfId="0" applyNumberFormat="1" applyFont="1" applyFill="1" applyBorder="1" applyAlignment="1">
      <alignment vertical="center" shrinkToFit="1"/>
    </xf>
    <xf numFmtId="0" fontId="1" fillId="7" borderId="4" xfId="0" applyFont="1" applyFill="1" applyBorder="1">
      <alignment vertical="center"/>
    </xf>
    <xf numFmtId="176" fontId="1" fillId="7" borderId="1" xfId="0" applyNumberFormat="1" applyFont="1" applyFill="1" applyBorder="1">
      <alignment vertical="center"/>
    </xf>
    <xf numFmtId="0" fontId="1" fillId="7" borderId="4" xfId="0" applyFont="1" applyFill="1" applyBorder="1" applyAlignment="1">
      <alignment vertical="center"/>
    </xf>
    <xf numFmtId="0" fontId="1" fillId="7" borderId="4" xfId="0" applyFont="1" applyFill="1" applyBorder="1" applyAlignment="1">
      <alignment horizontal="center" vertical="center"/>
    </xf>
    <xf numFmtId="0" fontId="1" fillId="8" borderId="4" xfId="0" applyFont="1" applyFill="1" applyBorder="1">
      <alignment vertical="center"/>
    </xf>
    <xf numFmtId="176" fontId="1" fillId="8" borderId="1" xfId="0" applyNumberFormat="1" applyFont="1" applyFill="1" applyBorder="1">
      <alignment vertical="center"/>
    </xf>
    <xf numFmtId="10" fontId="1" fillId="8" borderId="4" xfId="0" applyNumberFormat="1" applyFont="1" applyFill="1" applyBorder="1" applyAlignment="1">
      <alignment horizontal="right" vertical="center"/>
    </xf>
    <xf numFmtId="0" fontId="1" fillId="8" borderId="4" xfId="0" applyFont="1" applyFill="1" applyBorder="1" applyAlignment="1">
      <alignment horizontal="center" vertical="center"/>
    </xf>
    <xf numFmtId="0" fontId="0" fillId="0" borderId="1" xfId="0" applyBorder="1">
      <alignment vertical="center"/>
    </xf>
    <xf numFmtId="0" fontId="0" fillId="0" borderId="1" xfId="0" applyBorder="1" applyAlignment="1">
      <alignment vertical="center" shrinkToFit="1"/>
    </xf>
    <xf numFmtId="0" fontId="7" fillId="2" borderId="19"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8" xfId="0" applyFill="1" applyBorder="1" applyAlignment="1">
      <alignment horizontal="center" vertical="center" shrinkToFit="1"/>
    </xf>
    <xf numFmtId="0" fontId="1" fillId="2" borderId="31" xfId="0" applyFont="1"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177" fontId="13" fillId="4" borderId="2" xfId="0" applyNumberFormat="1" applyFont="1" applyFill="1" applyBorder="1" applyAlignment="1">
      <alignment horizontal="center" vertical="center"/>
    </xf>
    <xf numFmtId="177" fontId="13" fillId="4" borderId="14" xfId="0" applyNumberFormat="1" applyFont="1" applyFill="1" applyBorder="1" applyAlignment="1">
      <alignment vertical="center"/>
    </xf>
    <xf numFmtId="0" fontId="1" fillId="2" borderId="19" xfId="0" applyFont="1" applyFill="1" applyBorder="1" applyAlignment="1">
      <alignment horizontal="center" vertical="center" shrinkToFit="1"/>
    </xf>
    <xf numFmtId="0" fontId="0" fillId="2" borderId="0" xfId="0" applyFill="1" applyBorder="1" applyAlignment="1">
      <alignment horizontal="center" vertical="center" shrinkToFit="1"/>
    </xf>
    <xf numFmtId="177" fontId="1" fillId="4" borderId="2" xfId="0" applyNumberFormat="1" applyFont="1" applyFill="1" applyBorder="1" applyAlignment="1">
      <alignment horizontal="center" vertical="center"/>
    </xf>
    <xf numFmtId="177" fontId="0" fillId="4" borderId="14" xfId="0" applyNumberFormat="1" applyFill="1" applyBorder="1" applyAlignment="1">
      <alignment vertical="center"/>
    </xf>
    <xf numFmtId="0" fontId="5" fillId="7" borderId="17" xfId="0" applyFont="1" applyFill="1" applyBorder="1" applyAlignment="1">
      <alignment vertical="center" wrapText="1"/>
    </xf>
    <xf numFmtId="0" fontId="5" fillId="7" borderId="15" xfId="0" applyFont="1" applyFill="1" applyBorder="1" applyAlignment="1">
      <alignment vertical="center" wrapText="1"/>
    </xf>
    <xf numFmtId="0" fontId="5" fillId="7" borderId="4" xfId="0" applyFont="1" applyFill="1" applyBorder="1" applyAlignment="1">
      <alignment vertical="center" wrapText="1"/>
    </xf>
    <xf numFmtId="0" fontId="5" fillId="8" borderId="17" xfId="0" applyFont="1" applyFill="1" applyBorder="1" applyAlignment="1">
      <alignment vertical="center" wrapText="1"/>
    </xf>
    <xf numFmtId="0" fontId="5" fillId="8" borderId="15" xfId="0" applyFont="1" applyFill="1" applyBorder="1" applyAlignment="1">
      <alignment vertical="center" wrapText="1"/>
    </xf>
    <xf numFmtId="0" fontId="5" fillId="8" borderId="4" xfId="0" applyFont="1" applyFill="1" applyBorder="1" applyAlignment="1">
      <alignment vertical="center" wrapText="1"/>
    </xf>
    <xf numFmtId="0" fontId="6" fillId="7" borderId="28" xfId="0" applyFont="1" applyFill="1" applyBorder="1" applyAlignment="1">
      <alignment vertical="center" shrinkToFit="1"/>
    </xf>
    <xf numFmtId="0" fontId="10" fillId="7" borderId="29" xfId="0" applyFont="1" applyFill="1" applyBorder="1" applyAlignment="1">
      <alignment vertical="center" shrinkToFit="1"/>
    </xf>
    <xf numFmtId="0" fontId="10" fillId="7" borderId="27" xfId="0" applyFont="1" applyFill="1" applyBorder="1" applyAlignment="1">
      <alignment vertical="center" shrinkToFit="1"/>
    </xf>
    <xf numFmtId="0" fontId="6" fillId="8" borderId="41" xfId="0" applyFont="1" applyFill="1" applyBorder="1" applyAlignment="1">
      <alignment vertical="center" shrinkToFit="1"/>
    </xf>
    <xf numFmtId="0" fontId="10" fillId="8" borderId="42" xfId="0" applyFont="1" applyFill="1" applyBorder="1" applyAlignment="1">
      <alignment vertical="center" shrinkToFit="1"/>
    </xf>
    <xf numFmtId="0" fontId="10" fillId="8" borderId="43" xfId="0" applyFont="1" applyFill="1" applyBorder="1" applyAlignment="1">
      <alignment vertical="center" shrinkToFit="1"/>
    </xf>
    <xf numFmtId="0" fontId="11" fillId="6" borderId="6" xfId="0" applyFont="1" applyFill="1" applyBorder="1" applyAlignment="1">
      <alignment horizontal="center" vertical="center" shrinkToFit="1"/>
    </xf>
    <xf numFmtId="0" fontId="12" fillId="6" borderId="24" xfId="0" applyFont="1" applyFill="1" applyBorder="1" applyAlignment="1">
      <alignment vertical="center" shrinkToFit="1"/>
    </xf>
    <xf numFmtId="0" fontId="12" fillId="6" borderId="23" xfId="0" applyFont="1" applyFill="1" applyBorder="1" applyAlignment="1">
      <alignment vertical="center" shrinkToFit="1"/>
    </xf>
    <xf numFmtId="0" fontId="1" fillId="2" borderId="19" xfId="0" applyFont="1" applyFill="1" applyBorder="1" applyAlignment="1">
      <alignment vertical="center" shrinkToFit="1"/>
    </xf>
    <xf numFmtId="0" fontId="1" fillId="2" borderId="31" xfId="0" applyFont="1" applyFill="1" applyBorder="1" applyAlignment="1">
      <alignment vertical="center" shrinkToFit="1"/>
    </xf>
    <xf numFmtId="176" fontId="1" fillId="4" borderId="2" xfId="0" applyNumberFormat="1" applyFont="1" applyFill="1" applyBorder="1" applyAlignment="1">
      <alignment vertical="center" shrinkToFit="1"/>
    </xf>
    <xf numFmtId="176" fontId="1" fillId="4" borderId="14" xfId="0" applyNumberFormat="1" applyFont="1" applyFill="1" applyBorder="1" applyAlignment="1">
      <alignment vertical="center" shrinkToFit="1"/>
    </xf>
    <xf numFmtId="0" fontId="1" fillId="4" borderId="38" xfId="0" applyFont="1" applyFill="1" applyBorder="1" applyAlignment="1">
      <alignment horizontal="center" vertical="center"/>
    </xf>
    <xf numFmtId="0" fontId="0" fillId="4" borderId="40" xfId="0" applyFill="1" applyBorder="1" applyAlignment="1">
      <alignment vertical="center"/>
    </xf>
    <xf numFmtId="0" fontId="1" fillId="4" borderId="36" xfId="0" applyFont="1" applyFill="1" applyBorder="1" applyAlignment="1">
      <alignment horizontal="center" vertical="center"/>
    </xf>
    <xf numFmtId="0" fontId="0" fillId="4" borderId="37" xfId="0" applyFill="1" applyBorder="1" applyAlignment="1">
      <alignment vertical="center"/>
    </xf>
    <xf numFmtId="177" fontId="1" fillId="4" borderId="36" xfId="0" applyNumberFormat="1" applyFont="1" applyFill="1" applyBorder="1" applyAlignment="1">
      <alignment horizontal="center" vertical="center"/>
    </xf>
    <xf numFmtId="177" fontId="0" fillId="4" borderId="37" xfId="0" applyNumberFormat="1" applyFill="1" applyBorder="1" applyAlignment="1">
      <alignment vertical="center"/>
    </xf>
    <xf numFmtId="176" fontId="1" fillId="4" borderId="13" xfId="0" applyNumberFormat="1" applyFont="1" applyFill="1" applyBorder="1" applyAlignment="1">
      <alignment vertical="center" shrinkToFit="1"/>
    </xf>
    <xf numFmtId="0" fontId="1" fillId="2" borderId="26" xfId="0" applyFont="1" applyFill="1" applyBorder="1" applyAlignment="1">
      <alignment horizontal="center" vertical="center" shrinkToFit="1"/>
    </xf>
    <xf numFmtId="0" fontId="1" fillId="2" borderId="27" xfId="0" applyFont="1" applyFill="1" applyBorder="1" applyAlignment="1">
      <alignment vertical="center" shrinkToFi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5" fillId="2" borderId="19" xfId="0" applyFont="1" applyFill="1" applyBorder="1" applyAlignment="1">
      <alignment horizontal="center" vertical="center" wrapText="1"/>
    </xf>
    <xf numFmtId="0" fontId="5" fillId="2" borderId="31" xfId="0" applyFont="1" applyFill="1" applyBorder="1" applyAlignment="1">
      <alignment vertical="center" wrapText="1"/>
    </xf>
    <xf numFmtId="0" fontId="1" fillId="0" borderId="32" xfId="0" applyFont="1" applyFill="1" applyBorder="1" applyAlignment="1">
      <alignment horizontal="right" vertical="center"/>
    </xf>
    <xf numFmtId="0" fontId="0" fillId="0" borderId="33" xfId="0" applyFill="1" applyBorder="1" applyAlignment="1">
      <alignment horizontal="right" vertical="center"/>
    </xf>
    <xf numFmtId="0" fontId="1" fillId="4" borderId="34" xfId="0" applyFont="1" applyFill="1" applyBorder="1" applyAlignment="1">
      <alignment horizontal="center" vertical="center"/>
    </xf>
    <xf numFmtId="0" fontId="0" fillId="4" borderId="35" xfId="0" applyFill="1" applyBorder="1" applyAlignment="1">
      <alignment vertical="center"/>
    </xf>
    <xf numFmtId="0" fontId="0" fillId="2" borderId="16" xfId="0" applyFill="1" applyBorder="1" applyAlignment="1">
      <alignment horizontal="center" vertical="center" shrinkToFit="1"/>
    </xf>
    <xf numFmtId="0" fontId="4" fillId="2" borderId="4" xfId="0" applyFont="1" applyFill="1" applyBorder="1" applyAlignment="1">
      <alignment vertical="center" shrinkToFit="1"/>
    </xf>
    <xf numFmtId="0" fontId="5" fillId="0" borderId="17"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4" xfId="0" applyFont="1" applyBorder="1" applyAlignment="1">
      <alignment horizontal="left" vertical="center" shrinkToFit="1"/>
    </xf>
    <xf numFmtId="0" fontId="1" fillId="0" borderId="17" xfId="0" applyFont="1" applyBorder="1" applyAlignment="1">
      <alignment horizontal="center" vertical="center" shrinkToFit="1"/>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0" fontId="1" fillId="0" borderId="19" xfId="0" applyFont="1" applyBorder="1" applyAlignment="1">
      <alignment horizontal="lef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8" fillId="0" borderId="0" xfId="0" applyFont="1" applyFill="1" applyAlignment="1">
      <alignment horizontal="center" vertical="center"/>
    </xf>
    <xf numFmtId="0" fontId="8" fillId="0" borderId="0" xfId="0" applyFont="1" applyAlignment="1">
      <alignment horizontal="center" vertical="center"/>
    </xf>
    <xf numFmtId="0" fontId="5" fillId="0" borderId="0" xfId="0" applyFont="1" applyFill="1" applyAlignment="1">
      <alignment horizontal="right" vertical="center"/>
    </xf>
    <xf numFmtId="0" fontId="5" fillId="0" borderId="0" xfId="0" applyFont="1" applyAlignment="1">
      <alignment horizontal="right"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vertical="center" shrinkToFit="1"/>
    </xf>
    <xf numFmtId="0" fontId="9" fillId="0" borderId="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5" xfId="0" applyBorder="1" applyAlignment="1">
      <alignment vertical="center"/>
    </xf>
    <xf numFmtId="0" fontId="3" fillId="3" borderId="50" xfId="0" applyFont="1" applyFill="1" applyBorder="1" applyAlignment="1">
      <alignment horizontal="center" vertical="center"/>
    </xf>
    <xf numFmtId="0" fontId="0" fillId="3" borderId="51" xfId="0" applyFill="1" applyBorder="1" applyAlignment="1">
      <alignment vertical="center"/>
    </xf>
    <xf numFmtId="0" fontId="0" fillId="3" borderId="52" xfId="0" applyFill="1" applyBorder="1" applyAlignment="1">
      <alignmen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4" borderId="4" xfId="0" applyFont="1" applyFill="1" applyBorder="1" applyAlignment="1">
      <alignment vertical="center" shrinkToFit="1"/>
    </xf>
    <xf numFmtId="176" fontId="1" fillId="4" borderId="1" xfId="0" applyNumberFormat="1" applyFont="1" applyFill="1" applyBorder="1" applyAlignment="1">
      <alignment vertical="center" shrinkToFit="1"/>
    </xf>
    <xf numFmtId="0" fontId="3" fillId="3" borderId="6" xfId="0" applyFont="1" applyFill="1" applyBorder="1" applyAlignment="1">
      <alignment horizontal="center" vertical="center" shrinkToFit="1"/>
    </xf>
    <xf numFmtId="0" fontId="0" fillId="3" borderId="24" xfId="0" applyFill="1" applyBorder="1" applyAlignment="1">
      <alignment vertical="center" shrinkToFit="1"/>
    </xf>
    <xf numFmtId="0" fontId="0" fillId="0" borderId="24" xfId="0" applyBorder="1" applyAlignment="1">
      <alignment vertical="center" shrinkToFit="1"/>
    </xf>
    <xf numFmtId="0" fontId="0" fillId="0" borderId="23" xfId="0" applyBorder="1" applyAlignment="1">
      <alignment vertical="center" shrinkToFit="1"/>
    </xf>
    <xf numFmtId="176" fontId="3" fillId="5" borderId="1" xfId="0" applyNumberFormat="1" applyFont="1" applyFill="1" applyBorder="1" applyAlignment="1">
      <alignment vertical="center" shrinkToFit="1"/>
    </xf>
    <xf numFmtId="0" fontId="1" fillId="7" borderId="4" xfId="0" applyFont="1" applyFill="1" applyBorder="1" applyAlignment="1">
      <alignment vertical="center" shrinkToFit="1"/>
    </xf>
    <xf numFmtId="176" fontId="1" fillId="7" borderId="1" xfId="0" applyNumberFormat="1" applyFont="1" applyFill="1" applyBorder="1" applyAlignment="1">
      <alignment vertical="center" shrinkToFit="1"/>
    </xf>
    <xf numFmtId="14" fontId="1" fillId="0" borderId="14" xfId="0" applyNumberFormat="1" applyFont="1" applyFill="1" applyBorder="1" applyAlignment="1">
      <alignment vertical="center" shrinkToFit="1"/>
    </xf>
    <xf numFmtId="0" fontId="1" fillId="0" borderId="49" xfId="0" applyFont="1" applyFill="1" applyBorder="1" applyAlignment="1">
      <alignment vertical="center" shrinkToFit="1"/>
    </xf>
    <xf numFmtId="14" fontId="1" fillId="0" borderId="1" xfId="0" applyNumberFormat="1" applyFont="1" applyFill="1" applyBorder="1" applyAlignment="1">
      <alignment vertical="center" shrinkToFit="1"/>
    </xf>
    <xf numFmtId="14" fontId="1" fillId="0" borderId="2" xfId="0" applyNumberFormat="1" applyFont="1" applyFill="1" applyBorder="1" applyAlignment="1">
      <alignment vertical="center" shrinkToFit="1"/>
    </xf>
    <xf numFmtId="0" fontId="1" fillId="8" borderId="4" xfId="0" applyFont="1" applyFill="1" applyBorder="1" applyAlignment="1">
      <alignment vertical="center" shrinkToFit="1"/>
    </xf>
    <xf numFmtId="176" fontId="1" fillId="8" borderId="1" xfId="0" applyNumberFormat="1" applyFont="1" applyFill="1" applyBorder="1" applyAlignment="1">
      <alignment vertical="center" shrinkToFit="1"/>
    </xf>
    <xf numFmtId="14" fontId="1" fillId="0" borderId="13" xfId="0" applyNumberFormat="1" applyFont="1" applyFill="1" applyBorder="1" applyAlignment="1">
      <alignment vertical="center" shrinkToFit="1"/>
    </xf>
    <xf numFmtId="0" fontId="1" fillId="0" borderId="47" xfId="0" applyFont="1" applyFill="1" applyBorder="1" applyAlignment="1">
      <alignment vertical="center" shrinkToFit="1"/>
    </xf>
    <xf numFmtId="176" fontId="3" fillId="6" borderId="1" xfId="0" applyNumberFormat="1" applyFont="1" applyFill="1" applyBorder="1" applyAlignment="1">
      <alignment vertical="center" shrinkToFit="1"/>
    </xf>
  </cellXfs>
  <cellStyles count="1">
    <cellStyle name="標準" xfId="0" builtinId="0"/>
  </cellStyles>
  <dxfs count="84">
    <dxf>
      <fill>
        <patternFill>
          <bgColor indexed="13"/>
        </patternFill>
      </fill>
    </dxf>
    <dxf>
      <fill>
        <patternFill>
          <bgColor indexed="52"/>
        </patternFill>
      </fill>
    </dxf>
    <dxf>
      <font>
        <condense val="0"/>
        <extend val="0"/>
        <color indexed="9"/>
      </font>
      <fill>
        <patternFill>
          <bgColor indexed="10"/>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13"/>
        </patternFill>
      </fill>
    </dxf>
    <dxf>
      <fill>
        <patternFill>
          <bgColor indexed="52"/>
        </patternFill>
      </fill>
    </dxf>
    <dxf>
      <font>
        <condense val="0"/>
        <extend val="0"/>
        <color indexed="9"/>
      </font>
      <fill>
        <patternFill>
          <bgColor indexed="10"/>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13"/>
        </patternFill>
      </fill>
    </dxf>
    <dxf>
      <fill>
        <patternFill>
          <bgColor indexed="52"/>
        </patternFill>
      </fill>
    </dxf>
    <dxf>
      <font>
        <condense val="0"/>
        <extend val="0"/>
        <color indexed="9"/>
      </font>
      <fill>
        <patternFill>
          <bgColor indexed="10"/>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29"/>
        </patternFill>
      </fill>
    </dxf>
    <dxf>
      <fill>
        <patternFill>
          <bgColor indexed="47"/>
        </patternFill>
      </fill>
    </dxf>
    <dxf>
      <font>
        <condense val="0"/>
        <extend val="0"/>
        <color auto="1"/>
      </font>
      <fill>
        <patternFill>
          <bgColor indexed="43"/>
        </patternFill>
      </fill>
    </dxf>
    <dxf>
      <fill>
        <patternFill>
          <bgColor indexed="13"/>
        </patternFill>
      </fill>
    </dxf>
    <dxf>
      <fill>
        <patternFill>
          <bgColor indexed="52"/>
        </patternFill>
      </fill>
    </dxf>
    <dxf>
      <font>
        <condense val="0"/>
        <extend val="0"/>
        <color indexed="9"/>
      </font>
      <fill>
        <patternFill>
          <bgColor indexed="10"/>
        </patternFill>
      </fill>
    </dxf>
    <dxf>
      <fill>
        <patternFill>
          <bgColor indexed="29"/>
        </patternFill>
      </fill>
    </dxf>
    <dxf>
      <fill>
        <patternFill>
          <bgColor indexed="47"/>
        </patternFill>
      </fill>
    </dxf>
    <dxf>
      <font>
        <condense val="0"/>
        <extend val="0"/>
        <color auto="1"/>
      </font>
      <fill>
        <patternFill>
          <bgColor indexed="43"/>
        </patternFill>
      </fill>
    </dxf>
  </dxfs>
  <tableStyles count="0" defaultTableStyle="TableStyleMedium2" defaultPivotStyle="PivotStyleLight16"/>
  <colors>
    <mruColors>
      <color rgb="FFFFCCCC"/>
      <color rgb="FFCCECFF"/>
      <color rgb="FFCCCCFF"/>
      <color rgb="FFFFCC99"/>
      <color rgb="FF66FFFF"/>
      <color rgb="FF66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114301</xdr:colOff>
      <xdr:row>0</xdr:row>
      <xdr:rowOff>19050</xdr:rowOff>
    </xdr:from>
    <xdr:to>
      <xdr:col>14</xdr:col>
      <xdr:colOff>180976</xdr:colOff>
      <xdr:row>3</xdr:row>
      <xdr:rowOff>85725</xdr:rowOff>
    </xdr:to>
    <xdr:sp macro="" textlink="">
      <xdr:nvSpPr>
        <xdr:cNvPr id="2" name="AutoShape 1"/>
        <xdr:cNvSpPr>
          <a:spLocks noChangeArrowheads="1"/>
        </xdr:cNvSpPr>
      </xdr:nvSpPr>
      <xdr:spPr bwMode="auto">
        <a:xfrm>
          <a:off x="4648201" y="19050"/>
          <a:ext cx="1562100" cy="523875"/>
        </a:xfrm>
        <a:prstGeom prst="wedgeRoundRectCallout">
          <a:avLst>
            <a:gd name="adj1" fmla="val -69736"/>
            <a:gd name="adj2" fmla="val -32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①予想期間開始年を記入。その中で前期・後期等がある場合はその旨記入</a:t>
          </a:r>
        </a:p>
      </xdr:txBody>
    </xdr:sp>
    <xdr:clientData/>
  </xdr:twoCellAnchor>
  <xdr:twoCellAnchor>
    <xdr:from>
      <xdr:col>1</xdr:col>
      <xdr:colOff>0</xdr:colOff>
      <xdr:row>0</xdr:row>
      <xdr:rowOff>38100</xdr:rowOff>
    </xdr:from>
    <xdr:to>
      <xdr:col>3</xdr:col>
      <xdr:colOff>205741</xdr:colOff>
      <xdr:row>3</xdr:row>
      <xdr:rowOff>104774</xdr:rowOff>
    </xdr:to>
    <xdr:sp macro="" textlink="">
      <xdr:nvSpPr>
        <xdr:cNvPr id="3" name="AutoShape 1"/>
        <xdr:cNvSpPr>
          <a:spLocks noChangeArrowheads="1"/>
        </xdr:cNvSpPr>
      </xdr:nvSpPr>
      <xdr:spPr bwMode="auto">
        <a:xfrm>
          <a:off x="66675" y="38100"/>
          <a:ext cx="1110616" cy="523874"/>
        </a:xfrm>
        <a:prstGeom prst="wedgeRoundRectCallout">
          <a:avLst>
            <a:gd name="adj1" fmla="val 71003"/>
            <a:gd name="adj2" fmla="val 5836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②名前（</a:t>
          </a:r>
          <a:r>
            <a:rPr lang="en-US" altLang="ja-JP" sz="900" b="0" i="0" u="none" strike="noStrike" baseline="0">
              <a:solidFill>
                <a:srgbClr val="000000"/>
              </a:solidFill>
              <a:latin typeface="ＭＳ Ｐゴシック"/>
              <a:ea typeface="ＭＳ Ｐゴシック"/>
            </a:rPr>
            <a:t>HN</a:t>
          </a:r>
          <a:r>
            <a:rPr lang="ja-JP" altLang="en-US" sz="900" b="0" i="0" u="none" strike="noStrike" baseline="0">
              <a:solidFill>
                <a:srgbClr val="000000"/>
              </a:solidFill>
              <a:latin typeface="ＭＳ Ｐゴシック"/>
              <a:ea typeface="ＭＳ Ｐゴシック"/>
            </a:rPr>
            <a:t>可）又は法人等団体名を記入（併記可）</a:t>
          </a:r>
        </a:p>
      </xdr:txBody>
    </xdr:sp>
    <xdr:clientData/>
  </xdr:twoCellAnchor>
  <xdr:twoCellAnchor>
    <xdr:from>
      <xdr:col>4</xdr:col>
      <xdr:colOff>161925</xdr:colOff>
      <xdr:row>0</xdr:row>
      <xdr:rowOff>142875</xdr:rowOff>
    </xdr:from>
    <xdr:to>
      <xdr:col>5</xdr:col>
      <xdr:colOff>762000</xdr:colOff>
      <xdr:row>3</xdr:row>
      <xdr:rowOff>36195</xdr:rowOff>
    </xdr:to>
    <xdr:sp macro="" textlink="">
      <xdr:nvSpPr>
        <xdr:cNvPr id="4" name="AutoShape 1"/>
        <xdr:cNvSpPr>
          <a:spLocks noChangeArrowheads="1"/>
        </xdr:cNvSpPr>
      </xdr:nvSpPr>
      <xdr:spPr bwMode="auto">
        <a:xfrm>
          <a:off x="1485900" y="142875"/>
          <a:ext cx="952500" cy="350520"/>
        </a:xfrm>
        <a:prstGeom prst="wedgeRoundRectCallout">
          <a:avLst>
            <a:gd name="adj1" fmla="val 155102"/>
            <a:gd name="adj2" fmla="val 8441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③別称がある場合は記入</a:t>
          </a:r>
        </a:p>
      </xdr:txBody>
    </xdr:sp>
    <xdr:clientData/>
  </xdr:twoCellAnchor>
  <xdr:twoCellAnchor>
    <xdr:from>
      <xdr:col>6</xdr:col>
      <xdr:colOff>85725</xdr:colOff>
      <xdr:row>0</xdr:row>
      <xdr:rowOff>19050</xdr:rowOff>
    </xdr:from>
    <xdr:to>
      <xdr:col>9</xdr:col>
      <xdr:colOff>295275</xdr:colOff>
      <xdr:row>2</xdr:row>
      <xdr:rowOff>74295</xdr:rowOff>
    </xdr:to>
    <xdr:sp macro="" textlink="">
      <xdr:nvSpPr>
        <xdr:cNvPr id="5" name="AutoShape 1"/>
        <xdr:cNvSpPr>
          <a:spLocks noChangeArrowheads="1"/>
        </xdr:cNvSpPr>
      </xdr:nvSpPr>
      <xdr:spPr bwMode="auto">
        <a:xfrm>
          <a:off x="2571750" y="19050"/>
          <a:ext cx="1628775" cy="360045"/>
        </a:xfrm>
        <a:prstGeom prst="wedgeRoundRectCallout">
          <a:avLst>
            <a:gd name="adj1" fmla="val 65384"/>
            <a:gd name="adj2" fmla="val 8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④暦年</a:t>
          </a:r>
          <a:r>
            <a:rPr lang="en-US" altLang="ja-JP" sz="900" b="0" i="0" u="none" strike="noStrike" baseline="0">
              <a:solidFill>
                <a:srgbClr val="000000"/>
              </a:solidFill>
              <a:latin typeface="ＭＳ Ｐゴシック"/>
              <a:ea typeface="ＭＳ Ｐゴシック"/>
            </a:rPr>
            <a:t>or</a:t>
          </a:r>
          <a:r>
            <a:rPr lang="ja-JP" altLang="en-US" sz="900" b="0" i="0" u="none" strike="noStrike" baseline="0">
              <a:solidFill>
                <a:srgbClr val="000000"/>
              </a:solidFill>
              <a:latin typeface="ＭＳ Ｐゴシック"/>
              <a:ea typeface="ＭＳ Ｐゴシック"/>
            </a:rPr>
            <a:t>指定期間を記入（月日又はレース指定可）</a:t>
          </a:r>
        </a:p>
      </xdr:txBody>
    </xdr:sp>
    <xdr:clientData/>
  </xdr:twoCellAnchor>
  <xdr:twoCellAnchor>
    <xdr:from>
      <xdr:col>14</xdr:col>
      <xdr:colOff>400050</xdr:colOff>
      <xdr:row>1</xdr:row>
      <xdr:rowOff>0</xdr:rowOff>
    </xdr:from>
    <xdr:to>
      <xdr:col>16</xdr:col>
      <xdr:colOff>0</xdr:colOff>
      <xdr:row>3</xdr:row>
      <xdr:rowOff>276225</xdr:rowOff>
    </xdr:to>
    <xdr:sp macro="" textlink="">
      <xdr:nvSpPr>
        <xdr:cNvPr id="6" name="AutoShape 1"/>
        <xdr:cNvSpPr>
          <a:spLocks noChangeArrowheads="1"/>
        </xdr:cNvSpPr>
      </xdr:nvSpPr>
      <xdr:spPr bwMode="auto">
        <a:xfrm>
          <a:off x="6429375" y="238125"/>
          <a:ext cx="657225" cy="495300"/>
        </a:xfrm>
        <a:prstGeom prst="wedgeRoundRectCallout">
          <a:avLst>
            <a:gd name="adj1" fmla="val -96864"/>
            <a:gd name="adj2" fmla="val 195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⑤予想方法を選択</a:t>
          </a:r>
        </a:p>
      </xdr:txBody>
    </xdr:sp>
    <xdr:clientData/>
  </xdr:twoCellAnchor>
  <xdr:twoCellAnchor>
    <xdr:from>
      <xdr:col>3</xdr:col>
      <xdr:colOff>247650</xdr:colOff>
      <xdr:row>3</xdr:row>
      <xdr:rowOff>285750</xdr:rowOff>
    </xdr:from>
    <xdr:to>
      <xdr:col>7</xdr:col>
      <xdr:colOff>381000</xdr:colOff>
      <xdr:row>4</xdr:row>
      <xdr:rowOff>190500</xdr:rowOff>
    </xdr:to>
    <xdr:sp macro="" textlink="">
      <xdr:nvSpPr>
        <xdr:cNvPr id="7" name="AutoShape 1"/>
        <xdr:cNvSpPr>
          <a:spLocks noChangeArrowheads="1"/>
        </xdr:cNvSpPr>
      </xdr:nvSpPr>
      <xdr:spPr bwMode="auto">
        <a:xfrm>
          <a:off x="1219200" y="742950"/>
          <a:ext cx="2095500" cy="209550"/>
        </a:xfrm>
        <a:prstGeom prst="wedgeRoundRectCallout">
          <a:avLst>
            <a:gd name="adj1" fmla="val -56883"/>
            <a:gd name="adj2" fmla="val 654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⑥予想を掲載する場所</a:t>
          </a:r>
          <a:r>
            <a:rPr lang="en-US" altLang="ja-JP" sz="900" b="0" i="0" u="none" strike="noStrike" baseline="0">
              <a:solidFill>
                <a:srgbClr val="000000"/>
              </a:solidFill>
              <a:latin typeface="ＭＳ Ｐゴシック"/>
              <a:ea typeface="ＭＳ Ｐゴシック"/>
            </a:rPr>
            <a:t>(URL)</a:t>
          </a:r>
          <a:r>
            <a:rPr lang="ja-JP" altLang="en-US" sz="900" b="0" i="0" u="none" strike="noStrike" baseline="0">
              <a:solidFill>
                <a:srgbClr val="000000"/>
              </a:solidFill>
              <a:latin typeface="ＭＳ Ｐゴシック"/>
              <a:ea typeface="ＭＳ Ｐゴシック"/>
            </a:rPr>
            <a:t>等を記入</a:t>
          </a:r>
        </a:p>
      </xdr:txBody>
    </xdr:sp>
    <xdr:clientData/>
  </xdr:twoCellAnchor>
  <xdr:twoCellAnchor>
    <xdr:from>
      <xdr:col>3</xdr:col>
      <xdr:colOff>228600</xdr:colOff>
      <xdr:row>5</xdr:row>
      <xdr:rowOff>9525</xdr:rowOff>
    </xdr:from>
    <xdr:to>
      <xdr:col>9</xdr:col>
      <xdr:colOff>390525</xdr:colOff>
      <xdr:row>5</xdr:row>
      <xdr:rowOff>200025</xdr:rowOff>
    </xdr:to>
    <xdr:sp macro="" textlink="">
      <xdr:nvSpPr>
        <xdr:cNvPr id="8" name="AutoShape 1"/>
        <xdr:cNvSpPr>
          <a:spLocks noChangeArrowheads="1"/>
        </xdr:cNvSpPr>
      </xdr:nvSpPr>
      <xdr:spPr bwMode="auto">
        <a:xfrm>
          <a:off x="1200150" y="1000125"/>
          <a:ext cx="3095625" cy="190500"/>
        </a:xfrm>
        <a:prstGeom prst="wedgeRoundRectCallout">
          <a:avLst>
            <a:gd name="adj1" fmla="val -55231"/>
            <a:gd name="adj2" fmla="val 1366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⑦予想方法や予想報告書を掲載する場所等を記入</a:t>
          </a:r>
        </a:p>
      </xdr:txBody>
    </xdr:sp>
    <xdr:clientData/>
  </xdr:twoCellAnchor>
  <xdr:twoCellAnchor>
    <xdr:from>
      <xdr:col>13</xdr:col>
      <xdr:colOff>257175</xdr:colOff>
      <xdr:row>3</xdr:row>
      <xdr:rowOff>295275</xdr:rowOff>
    </xdr:from>
    <xdr:to>
      <xdr:col>16</xdr:col>
      <xdr:colOff>0</xdr:colOff>
      <xdr:row>6</xdr:row>
      <xdr:rowOff>47625</xdr:rowOff>
    </xdr:to>
    <xdr:sp macro="" textlink="">
      <xdr:nvSpPr>
        <xdr:cNvPr id="9" name="AutoShape 1"/>
        <xdr:cNvSpPr>
          <a:spLocks noChangeArrowheads="1"/>
        </xdr:cNvSpPr>
      </xdr:nvSpPr>
      <xdr:spPr bwMode="auto">
        <a:xfrm>
          <a:off x="5924550" y="752475"/>
          <a:ext cx="1162050" cy="514350"/>
        </a:xfrm>
        <a:prstGeom prst="wedgeRoundRectCallout">
          <a:avLst>
            <a:gd name="adj1" fmla="val -104118"/>
            <a:gd name="adj2" fmla="val -2915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⑧１レースの予想における賭け金の上限・下限を記入</a:t>
          </a:r>
        </a:p>
      </xdr:txBody>
    </xdr:sp>
    <xdr:clientData/>
  </xdr:twoCellAnchor>
  <xdr:twoCellAnchor>
    <xdr:from>
      <xdr:col>12</xdr:col>
      <xdr:colOff>76200</xdr:colOff>
      <xdr:row>6</xdr:row>
      <xdr:rowOff>47626</xdr:rowOff>
    </xdr:from>
    <xdr:to>
      <xdr:col>15</xdr:col>
      <xdr:colOff>333375</xdr:colOff>
      <xdr:row>6</xdr:row>
      <xdr:rowOff>276226</xdr:rowOff>
    </xdr:to>
    <xdr:sp macro="" textlink="">
      <xdr:nvSpPr>
        <xdr:cNvPr id="10" name="AutoShape 1"/>
        <xdr:cNvSpPr>
          <a:spLocks noChangeArrowheads="1"/>
        </xdr:cNvSpPr>
      </xdr:nvSpPr>
      <xdr:spPr bwMode="auto">
        <a:xfrm>
          <a:off x="5295900" y="1266826"/>
          <a:ext cx="1752600" cy="228600"/>
        </a:xfrm>
        <a:prstGeom prst="wedgeRoundRectCallout">
          <a:avLst>
            <a:gd name="adj1" fmla="val -49644"/>
            <a:gd name="adj2" fmla="val -1159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⑨予想公開水準を選択</a:t>
          </a:r>
        </a:p>
      </xdr:txBody>
    </xdr:sp>
    <xdr:clientData/>
  </xdr:twoCellAnchor>
  <xdr:twoCellAnchor>
    <xdr:from>
      <xdr:col>3</xdr:col>
      <xdr:colOff>247650</xdr:colOff>
      <xdr:row>6</xdr:row>
      <xdr:rowOff>57149</xdr:rowOff>
    </xdr:from>
    <xdr:to>
      <xdr:col>11</xdr:col>
      <xdr:colOff>390525</xdr:colOff>
      <xdr:row>6</xdr:row>
      <xdr:rowOff>257175</xdr:rowOff>
    </xdr:to>
    <xdr:sp macro="" textlink="">
      <xdr:nvSpPr>
        <xdr:cNvPr id="11" name="AutoShape 1"/>
        <xdr:cNvSpPr>
          <a:spLocks noChangeArrowheads="1"/>
        </xdr:cNvSpPr>
      </xdr:nvSpPr>
      <xdr:spPr bwMode="auto">
        <a:xfrm>
          <a:off x="1219200" y="1276349"/>
          <a:ext cx="3705225" cy="200026"/>
        </a:xfrm>
        <a:prstGeom prst="wedgeRoundRectCallout">
          <a:avLst>
            <a:gd name="adj1" fmla="val -54678"/>
            <a:gd name="adj2" fmla="val -17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⑩成績の特殊計算の方法を記入（行幅を増やしたり、別紙対応可）</a:t>
          </a:r>
        </a:p>
      </xdr:txBody>
    </xdr:sp>
    <xdr:clientData/>
  </xdr:twoCellAnchor>
  <xdr:twoCellAnchor>
    <xdr:from>
      <xdr:col>2</xdr:col>
      <xdr:colOff>247650</xdr:colOff>
      <xdr:row>53</xdr:row>
      <xdr:rowOff>114300</xdr:rowOff>
    </xdr:from>
    <xdr:to>
      <xdr:col>5</xdr:col>
      <xdr:colOff>714375</xdr:colOff>
      <xdr:row>59</xdr:row>
      <xdr:rowOff>99060</xdr:rowOff>
    </xdr:to>
    <xdr:sp macro="" textlink="">
      <xdr:nvSpPr>
        <xdr:cNvPr id="12" name="AutoShape 1"/>
        <xdr:cNvSpPr>
          <a:spLocks noChangeArrowheads="1"/>
        </xdr:cNvSpPr>
      </xdr:nvSpPr>
      <xdr:spPr bwMode="auto">
        <a:xfrm>
          <a:off x="542925" y="8648700"/>
          <a:ext cx="1847850" cy="899160"/>
        </a:xfrm>
        <a:prstGeom prst="wedgeRoundRectCallout">
          <a:avLst>
            <a:gd name="adj1" fmla="val -72561"/>
            <a:gd name="adj2" fmla="val 389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⑪必要な予想レース数分の行を挿入（または削除）。</a:t>
          </a:r>
        </a:p>
        <a:p>
          <a:pPr algn="l" rtl="0">
            <a:defRPr sz="1000"/>
          </a:pPr>
          <a:r>
            <a:rPr lang="ja-JP" altLang="en-US" sz="900" b="0" i="0" u="none" strike="noStrike" baseline="0">
              <a:solidFill>
                <a:srgbClr val="000000"/>
              </a:solidFill>
              <a:latin typeface="ＭＳ Ｐゴシック"/>
              <a:ea typeface="ＭＳ Ｐゴシック"/>
            </a:rPr>
            <a:t>計算式を崩れないように、行番号</a:t>
          </a:r>
          <a:r>
            <a:rPr lang="en-US" altLang="ja-JP" sz="900" b="0" i="0" u="none" strike="noStrike" baseline="0">
              <a:solidFill>
                <a:srgbClr val="000000"/>
              </a:solidFill>
              <a:latin typeface="ＭＳ Ｐゴシック"/>
              <a:ea typeface="ＭＳ Ｐゴシック"/>
            </a:rPr>
            <a:t>36</a:t>
          </a:r>
          <a:r>
            <a:rPr lang="ja-JP" altLang="en-US" sz="900" b="0" i="0" u="none" strike="noStrike" baseline="0">
              <a:solidFill>
                <a:srgbClr val="000000"/>
              </a:solidFill>
              <a:latin typeface="ＭＳ Ｐゴシック"/>
              <a:ea typeface="ＭＳ Ｐゴシック"/>
            </a:rPr>
            <a:t>から</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までの間で挿入すること</a:t>
          </a:r>
        </a:p>
      </xdr:txBody>
    </xdr:sp>
    <xdr:clientData/>
  </xdr:twoCellAnchor>
  <xdr:twoCellAnchor>
    <xdr:from>
      <xdr:col>6</xdr:col>
      <xdr:colOff>0</xdr:colOff>
      <xdr:row>56</xdr:row>
      <xdr:rowOff>123825</xdr:rowOff>
    </xdr:from>
    <xdr:to>
      <xdr:col>12</xdr:col>
      <xdr:colOff>146685</xdr:colOff>
      <xdr:row>59</xdr:row>
      <xdr:rowOff>47625</xdr:rowOff>
    </xdr:to>
    <xdr:sp macro="" textlink="">
      <xdr:nvSpPr>
        <xdr:cNvPr id="13" name="AutoShape 1"/>
        <xdr:cNvSpPr>
          <a:spLocks noChangeArrowheads="1"/>
        </xdr:cNvSpPr>
      </xdr:nvSpPr>
      <xdr:spPr bwMode="auto">
        <a:xfrm>
          <a:off x="2486025" y="9115425"/>
          <a:ext cx="2880360" cy="381000"/>
        </a:xfrm>
        <a:prstGeom prst="wedgeRoundRectCallout">
          <a:avLst>
            <a:gd name="adj1" fmla="val -66167"/>
            <a:gd name="adj2" fmla="val 24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⑫挿入した場合、挿入した行の収支と回収率の列の計算式をコピーペーストし、</a:t>
          </a:r>
          <a:r>
            <a:rPr lang="en-US" altLang="ja-JP" sz="9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列の</a:t>
          </a:r>
          <a:r>
            <a:rPr lang="en-US" altLang="ja-JP" sz="900" b="0" i="0" u="none" strike="noStrike" baseline="0">
              <a:solidFill>
                <a:srgbClr val="000000"/>
              </a:solidFill>
              <a:latin typeface="ＭＳ Ｐゴシック"/>
              <a:ea typeface="ＭＳ Ｐゴシック"/>
            </a:rPr>
            <a:t>R</a:t>
          </a:r>
          <a:r>
            <a:rPr lang="ja-JP" altLang="en-US" sz="900" b="0" i="0" u="none" strike="noStrike" baseline="0">
              <a:solidFill>
                <a:srgbClr val="000000"/>
              </a:solidFill>
              <a:latin typeface="ＭＳ Ｐゴシック"/>
              <a:ea typeface="ＭＳ Ｐゴシック"/>
            </a:rPr>
            <a:t>数を付番</a:t>
          </a:r>
        </a:p>
      </xdr:txBody>
    </xdr:sp>
    <xdr:clientData/>
  </xdr:twoCellAnchor>
  <xdr:twoCellAnchor>
    <xdr:from>
      <xdr:col>2</xdr:col>
      <xdr:colOff>9524</xdr:colOff>
      <xdr:row>11</xdr:row>
      <xdr:rowOff>19050</xdr:rowOff>
    </xdr:from>
    <xdr:to>
      <xdr:col>9</xdr:col>
      <xdr:colOff>200024</xdr:colOff>
      <xdr:row>16</xdr:row>
      <xdr:rowOff>38100</xdr:rowOff>
    </xdr:to>
    <xdr:sp macro="" textlink="">
      <xdr:nvSpPr>
        <xdr:cNvPr id="14" name="AutoShape 1"/>
        <xdr:cNvSpPr>
          <a:spLocks noChangeArrowheads="1"/>
        </xdr:cNvSpPr>
      </xdr:nvSpPr>
      <xdr:spPr bwMode="auto">
        <a:xfrm>
          <a:off x="304799" y="2152650"/>
          <a:ext cx="3800475" cy="781050"/>
        </a:xfrm>
        <a:prstGeom prst="wedgeRoundRectCallout">
          <a:avLst>
            <a:gd name="adj1" fmla="val -45194"/>
            <a:gd name="adj2" fmla="val -632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⑬各予想レースの年月日、開催地、距離、予想レース名、投資額、回収額を記入（なお、投資額は投資額範囲内であることを確認する（超えている場合は回収率を同一としつつ制限額に修正する））なお、返還金は回収額にカウントしてよい。</a:t>
          </a:r>
        </a:p>
      </xdr:txBody>
    </xdr:sp>
    <xdr:clientData/>
  </xdr:twoCellAnchor>
  <xdr:twoCellAnchor>
    <xdr:from>
      <xdr:col>12</xdr:col>
      <xdr:colOff>295275</xdr:colOff>
      <xdr:row>7</xdr:row>
      <xdr:rowOff>57150</xdr:rowOff>
    </xdr:from>
    <xdr:to>
      <xdr:col>14</xdr:col>
      <xdr:colOff>367665</xdr:colOff>
      <xdr:row>9</xdr:row>
      <xdr:rowOff>133350</xdr:rowOff>
    </xdr:to>
    <xdr:sp macro="" textlink="">
      <xdr:nvSpPr>
        <xdr:cNvPr id="15" name="AutoShape 1"/>
        <xdr:cNvSpPr>
          <a:spLocks noChangeArrowheads="1"/>
        </xdr:cNvSpPr>
      </xdr:nvSpPr>
      <xdr:spPr bwMode="auto">
        <a:xfrm>
          <a:off x="5514975" y="1581150"/>
          <a:ext cx="882015" cy="381000"/>
        </a:xfrm>
        <a:prstGeom prst="wedgeRoundRectCallout">
          <a:avLst>
            <a:gd name="adj1" fmla="val -48079"/>
            <a:gd name="adj2" fmla="val 146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⑭予想レース数を記入</a:t>
          </a:r>
        </a:p>
      </xdr:txBody>
    </xdr:sp>
    <xdr:clientData/>
  </xdr:twoCellAnchor>
  <xdr:twoCellAnchor>
    <xdr:from>
      <xdr:col>2</xdr:col>
      <xdr:colOff>571500</xdr:colOff>
      <xdr:row>16</xdr:row>
      <xdr:rowOff>38100</xdr:rowOff>
    </xdr:from>
    <xdr:to>
      <xdr:col>9</xdr:col>
      <xdr:colOff>161925</xdr:colOff>
      <xdr:row>19</xdr:row>
      <xdr:rowOff>114300</xdr:rowOff>
    </xdr:to>
    <xdr:sp macro="" textlink="">
      <xdr:nvSpPr>
        <xdr:cNvPr id="16" name="AutoShape 1"/>
        <xdr:cNvSpPr>
          <a:spLocks noChangeArrowheads="1"/>
        </xdr:cNvSpPr>
      </xdr:nvSpPr>
      <xdr:spPr bwMode="auto">
        <a:xfrm>
          <a:off x="866775" y="2933700"/>
          <a:ext cx="3200400" cy="533400"/>
        </a:xfrm>
        <a:prstGeom prst="wedgeRoundRectCallout">
          <a:avLst>
            <a:gd name="adj1" fmla="val 94254"/>
            <a:gd name="adj2" fmla="val -3013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⑮セルの計算式「</a:t>
          </a:r>
          <a:r>
            <a:rPr lang="en-US" altLang="ja-JP" sz="900" b="0" i="0" u="none" strike="noStrike" baseline="0">
              <a:solidFill>
                <a:srgbClr val="000000"/>
              </a:solidFill>
              <a:latin typeface="ＭＳ Ｐゴシック"/>
              <a:ea typeface="ＭＳ Ｐゴシック"/>
            </a:rPr>
            <a:t>=(COUNTIF(H11:H●,"&gt;110%"))/K12</a:t>
          </a:r>
          <a:r>
            <a:rPr lang="ja-JP" altLang="en-US" sz="900" b="0" i="0" u="none" strike="noStrike" baseline="0">
              <a:solidFill>
                <a:srgbClr val="000000"/>
              </a:solidFill>
              <a:latin typeface="ＭＳ Ｐゴシック"/>
              <a:ea typeface="ＭＳ Ｐゴシック"/>
            </a:rPr>
            <a:t>」の●に、予想レース内訳の最後のレースの行番号が入っていることを確認（入っていなければ記入）</a:t>
          </a:r>
        </a:p>
      </xdr:txBody>
    </xdr:sp>
    <xdr:clientData/>
  </xdr:twoCellAnchor>
  <xdr:twoCellAnchor>
    <xdr:from>
      <xdr:col>2</xdr:col>
      <xdr:colOff>9524</xdr:colOff>
      <xdr:row>20</xdr:row>
      <xdr:rowOff>19051</xdr:rowOff>
    </xdr:from>
    <xdr:to>
      <xdr:col>9</xdr:col>
      <xdr:colOff>123825</xdr:colOff>
      <xdr:row>23</xdr:row>
      <xdr:rowOff>133351</xdr:rowOff>
    </xdr:to>
    <xdr:sp macro="" textlink="">
      <xdr:nvSpPr>
        <xdr:cNvPr id="17" name="AutoShape 1"/>
        <xdr:cNvSpPr>
          <a:spLocks noChangeArrowheads="1"/>
        </xdr:cNvSpPr>
      </xdr:nvSpPr>
      <xdr:spPr bwMode="auto">
        <a:xfrm>
          <a:off x="304799" y="3524251"/>
          <a:ext cx="3724276" cy="571500"/>
        </a:xfrm>
        <a:prstGeom prst="wedgeRoundRectCallout">
          <a:avLst>
            <a:gd name="adj1" fmla="val 89241"/>
            <a:gd name="adj2" fmla="val -8092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⑯セルの計算式「</a:t>
          </a:r>
          <a:r>
            <a:rPr lang="en-US" altLang="ja-JP" sz="900" b="0" i="0" u="none" strike="noStrike" baseline="0">
              <a:solidFill>
                <a:srgbClr val="000000"/>
              </a:solidFill>
              <a:latin typeface="ＭＳ Ｐゴシック"/>
              <a:ea typeface="ＭＳ Ｐゴシック"/>
            </a:rPr>
            <a:t>=(COUNTIF(H11:H●,"&lt;=110%")-COUNTIF(H11:H●,"&lt;75%"))/K12</a:t>
          </a:r>
          <a:r>
            <a:rPr lang="ja-JP" altLang="en-US" sz="900" b="0" i="0" u="none" strike="noStrike" baseline="0">
              <a:solidFill>
                <a:srgbClr val="000000"/>
              </a:solidFill>
              <a:latin typeface="ＭＳ Ｐゴシック"/>
              <a:ea typeface="ＭＳ Ｐゴシック"/>
            </a:rPr>
            <a:t>」の●に、予想レース内訳の最後のレースの行番号が入っていることを確認（入っていなければ記入）</a:t>
          </a:r>
        </a:p>
      </xdr:txBody>
    </xdr:sp>
    <xdr:clientData/>
  </xdr:twoCellAnchor>
  <xdr:twoCellAnchor>
    <xdr:from>
      <xdr:col>1</xdr:col>
      <xdr:colOff>228599</xdr:colOff>
      <xdr:row>25</xdr:row>
      <xdr:rowOff>28575</xdr:rowOff>
    </xdr:from>
    <xdr:to>
      <xdr:col>9</xdr:col>
      <xdr:colOff>133350</xdr:colOff>
      <xdr:row>29</xdr:row>
      <xdr:rowOff>9525</xdr:rowOff>
    </xdr:to>
    <xdr:sp macro="" textlink="">
      <xdr:nvSpPr>
        <xdr:cNvPr id="18" name="AutoShape 1"/>
        <xdr:cNvSpPr>
          <a:spLocks noChangeArrowheads="1"/>
        </xdr:cNvSpPr>
      </xdr:nvSpPr>
      <xdr:spPr bwMode="auto">
        <a:xfrm>
          <a:off x="295274" y="4295775"/>
          <a:ext cx="3743326" cy="590550"/>
        </a:xfrm>
        <a:prstGeom prst="wedgeRoundRectCallout">
          <a:avLst>
            <a:gd name="adj1" fmla="val 88923"/>
            <a:gd name="adj2" fmla="val -14508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⑰セルの計算式「</a:t>
          </a:r>
          <a:r>
            <a:rPr lang="en-US" altLang="ja-JP" sz="900" b="0" i="0" u="none" strike="noStrike" baseline="0">
              <a:solidFill>
                <a:srgbClr val="000000"/>
              </a:solidFill>
              <a:latin typeface="ＭＳ Ｐゴシック"/>
              <a:ea typeface="ＭＳ Ｐゴシック"/>
            </a:rPr>
            <a:t>=(COUNTIF(H11:H●,"&lt;75%")-COUNTIF(H11:H●,"=0%"))/K12</a:t>
          </a:r>
          <a:r>
            <a:rPr lang="ja-JP" altLang="en-US" sz="900" b="0" i="0" u="none" strike="noStrike" baseline="0">
              <a:solidFill>
                <a:srgbClr val="000000"/>
              </a:solidFill>
              <a:latin typeface="ＭＳ Ｐゴシック"/>
              <a:ea typeface="ＭＳ Ｐゴシック"/>
            </a:rPr>
            <a:t>」の●に、予想レース内訳の最後のレースの行番号が入っていることを確認（入っていなければ記入）</a:t>
          </a:r>
        </a:p>
      </xdr:txBody>
    </xdr:sp>
    <xdr:clientData/>
  </xdr:twoCellAnchor>
  <xdr:twoCellAnchor>
    <xdr:from>
      <xdr:col>3</xdr:col>
      <xdr:colOff>47625</xdr:colOff>
      <xdr:row>29</xdr:row>
      <xdr:rowOff>142875</xdr:rowOff>
    </xdr:from>
    <xdr:to>
      <xdr:col>9</xdr:col>
      <xdr:colOff>76201</xdr:colOff>
      <xdr:row>33</xdr:row>
      <xdr:rowOff>13335</xdr:rowOff>
    </xdr:to>
    <xdr:sp macro="" textlink="">
      <xdr:nvSpPr>
        <xdr:cNvPr id="19" name="AutoShape 1"/>
        <xdr:cNvSpPr>
          <a:spLocks noChangeArrowheads="1"/>
        </xdr:cNvSpPr>
      </xdr:nvSpPr>
      <xdr:spPr bwMode="auto">
        <a:xfrm>
          <a:off x="1019175" y="5019675"/>
          <a:ext cx="2962276" cy="480060"/>
        </a:xfrm>
        <a:prstGeom prst="wedgeRoundRectCallout">
          <a:avLst>
            <a:gd name="adj1" fmla="val 99527"/>
            <a:gd name="adj2" fmla="val -1694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⑱セルの計算式の参照先が</a:t>
          </a:r>
          <a:r>
            <a:rPr lang="ja-JP" altLang="en-US" sz="900" b="0" i="0" u="none" strike="noStrike" baseline="0">
              <a:solidFill>
                <a:srgbClr val="FF00FF"/>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（損益計の回収率セル）に指定されていることを確認（なっていなければ記入）</a:t>
          </a:r>
        </a:p>
      </xdr:txBody>
    </xdr:sp>
    <xdr:clientData/>
  </xdr:twoCellAnchor>
  <xdr:twoCellAnchor>
    <xdr:from>
      <xdr:col>5</xdr:col>
      <xdr:colOff>504825</xdr:colOff>
      <xdr:row>34</xdr:row>
      <xdr:rowOff>0</xdr:rowOff>
    </xdr:from>
    <xdr:to>
      <xdr:col>12</xdr:col>
      <xdr:colOff>9525</xdr:colOff>
      <xdr:row>37</xdr:row>
      <xdr:rowOff>22860</xdr:rowOff>
    </xdr:to>
    <xdr:sp macro="" textlink="">
      <xdr:nvSpPr>
        <xdr:cNvPr id="20" name="AutoShape 1"/>
        <xdr:cNvSpPr>
          <a:spLocks noChangeArrowheads="1"/>
        </xdr:cNvSpPr>
      </xdr:nvSpPr>
      <xdr:spPr bwMode="auto">
        <a:xfrm>
          <a:off x="2181225" y="5638800"/>
          <a:ext cx="3048000" cy="480060"/>
        </a:xfrm>
        <a:prstGeom prst="wedgeRoundRectCallout">
          <a:avLst>
            <a:gd name="adj1" fmla="val 57753"/>
            <a:gd name="adj2" fmla="val -2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⑲セルの計算式の参照先が</a:t>
          </a:r>
          <a:r>
            <a:rPr lang="ja-JP" altLang="en-US" sz="900" b="0" i="0" u="none" strike="noStrike" baseline="0">
              <a:solidFill>
                <a:srgbClr val="FF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（保守回収率の回収率セル）に指定されていることを確認（なっていなければ記入）</a:t>
          </a:r>
        </a:p>
      </xdr:txBody>
    </xdr:sp>
    <xdr:clientData/>
  </xdr:twoCellAnchor>
  <xdr:twoCellAnchor>
    <xdr:from>
      <xdr:col>2</xdr:col>
      <xdr:colOff>133350</xdr:colOff>
      <xdr:row>63</xdr:row>
      <xdr:rowOff>85725</xdr:rowOff>
    </xdr:from>
    <xdr:to>
      <xdr:col>9</xdr:col>
      <xdr:colOff>95250</xdr:colOff>
      <xdr:row>66</xdr:row>
      <xdr:rowOff>95250</xdr:rowOff>
    </xdr:to>
    <xdr:sp macro="" textlink="">
      <xdr:nvSpPr>
        <xdr:cNvPr id="21" name="AutoShape 1"/>
        <xdr:cNvSpPr>
          <a:spLocks noChangeArrowheads="1"/>
        </xdr:cNvSpPr>
      </xdr:nvSpPr>
      <xdr:spPr bwMode="auto">
        <a:xfrm>
          <a:off x="428625" y="10144125"/>
          <a:ext cx="3571875" cy="466725"/>
        </a:xfrm>
        <a:prstGeom prst="wedgeRoundRectCallout">
          <a:avLst>
            <a:gd name="adj1" fmla="val -58022"/>
            <a:gd name="adj2" fmla="val -5031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必要なレース数分</a:t>
          </a:r>
          <a:r>
            <a:rPr lang="ja-JP" altLang="ja-JP" sz="1000" b="0" i="0" baseline="0">
              <a:effectLst/>
              <a:latin typeface="+mn-lt"/>
              <a:ea typeface="+mn-ea"/>
              <a:cs typeface="+mn-cs"/>
            </a:rPr>
            <a:t>（</a:t>
          </a:r>
          <a:r>
            <a:rPr lang="ja-JP" altLang="ja-JP" sz="1000" b="0" i="0" baseline="0">
              <a:solidFill>
                <a:srgbClr val="7030A0"/>
              </a:solidFill>
              <a:effectLst/>
              <a:latin typeface="+mn-lt"/>
              <a:ea typeface="+mn-ea"/>
              <a:cs typeface="+mn-cs"/>
            </a:rPr>
            <a:t>★</a:t>
          </a:r>
          <a:r>
            <a:rPr lang="ja-JP" altLang="ja-JP" sz="1000" b="0" i="0" baseline="0">
              <a:effectLst/>
              <a:latin typeface="+mn-lt"/>
              <a:ea typeface="+mn-ea"/>
              <a:cs typeface="+mn-cs"/>
            </a:rPr>
            <a:t>参照）</a:t>
          </a:r>
          <a:r>
            <a:rPr lang="ja-JP" altLang="en-US" sz="900" b="0" i="0" u="none" strike="noStrike" baseline="0">
              <a:solidFill>
                <a:srgbClr val="000000"/>
              </a:solidFill>
              <a:latin typeface="ＭＳ Ｐゴシック"/>
              <a:ea typeface="ＭＳ Ｐゴシック"/>
            </a:rPr>
            <a:t>の</a:t>
          </a:r>
          <a:r>
            <a:rPr lang="ja-JP" altLang="ja-JP" sz="1000" b="0" i="0" baseline="0">
              <a:effectLst/>
              <a:latin typeface="+mn-lt"/>
              <a:ea typeface="+mn-ea"/>
              <a:cs typeface="+mn-cs"/>
            </a:rPr>
            <a:t>該当するレースのＢ列からＨ列のセルをコピー＆ペーストする</a:t>
          </a:r>
          <a:r>
            <a:rPr lang="ja-JP" altLang="en-US" sz="900" b="0" i="0" u="none" strike="noStrike" baseline="0">
              <a:solidFill>
                <a:srgbClr val="000000"/>
              </a:solidFill>
              <a:latin typeface="ＭＳ Ｐゴシック"/>
              <a:ea typeface="ＭＳ Ｐゴシック"/>
            </a:rPr>
            <a:t>。不足であれば</a:t>
          </a:r>
          <a:r>
            <a:rPr lang="ja-JP" altLang="ja-JP" sz="1000" b="0" i="0" baseline="0">
              <a:effectLst/>
              <a:latin typeface="+mn-lt"/>
              <a:ea typeface="+mn-ea"/>
              <a:cs typeface="+mn-cs"/>
            </a:rPr>
            <a:t>行を挿入</a:t>
          </a:r>
          <a:r>
            <a:rPr lang="ja-JP" altLang="en-US" sz="1000" b="0" i="0" baseline="0">
              <a:effectLst/>
              <a:latin typeface="+mn-lt"/>
              <a:ea typeface="+mn-ea"/>
              <a:cs typeface="+mn-cs"/>
            </a:rPr>
            <a:t>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10</xdr:col>
      <xdr:colOff>95250</xdr:colOff>
      <xdr:row>60</xdr:row>
      <xdr:rowOff>152399</xdr:rowOff>
    </xdr:from>
    <xdr:to>
      <xdr:col>11</xdr:col>
      <xdr:colOff>228600</xdr:colOff>
      <xdr:row>62</xdr:row>
      <xdr:rowOff>123824</xdr:rowOff>
    </xdr:to>
    <xdr:sp macro="" textlink="">
      <xdr:nvSpPr>
        <xdr:cNvPr id="22" name="AutoShape 1"/>
        <xdr:cNvSpPr>
          <a:spLocks noChangeArrowheads="1"/>
        </xdr:cNvSpPr>
      </xdr:nvSpPr>
      <xdr:spPr bwMode="auto">
        <a:xfrm>
          <a:off x="4448175" y="9753599"/>
          <a:ext cx="314325" cy="276225"/>
        </a:xfrm>
        <a:prstGeom prst="wedgeRoundRectCallout">
          <a:avLst>
            <a:gd name="adj1" fmla="val -112015"/>
            <a:gd name="adj2" fmla="val -132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FF"/>
              </a:solidFill>
              <a:latin typeface="ＭＳ Ｐゴシック"/>
              <a:ea typeface="ＭＳ Ｐゴシック"/>
            </a:rPr>
            <a:t>◆</a:t>
          </a:r>
        </a:p>
      </xdr:txBody>
    </xdr:sp>
    <xdr:clientData/>
  </xdr:twoCellAnchor>
  <xdr:twoCellAnchor>
    <xdr:from>
      <xdr:col>8</xdr:col>
      <xdr:colOff>114301</xdr:colOff>
      <xdr:row>74</xdr:row>
      <xdr:rowOff>9525</xdr:rowOff>
    </xdr:from>
    <xdr:to>
      <xdr:col>8</xdr:col>
      <xdr:colOff>438151</xdr:colOff>
      <xdr:row>74</xdr:row>
      <xdr:rowOff>268605</xdr:rowOff>
    </xdr:to>
    <xdr:sp macro="" textlink="">
      <xdr:nvSpPr>
        <xdr:cNvPr id="23" name="AutoShape 1"/>
        <xdr:cNvSpPr>
          <a:spLocks noChangeArrowheads="1"/>
        </xdr:cNvSpPr>
      </xdr:nvSpPr>
      <xdr:spPr bwMode="auto">
        <a:xfrm>
          <a:off x="3495676" y="11868150"/>
          <a:ext cx="323850" cy="259080"/>
        </a:xfrm>
        <a:prstGeom prst="wedgeRoundRectCallout">
          <a:avLst>
            <a:gd name="adj1" fmla="val -160000"/>
            <a:gd name="adj2" fmla="val -125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70C0"/>
              </a:solidFill>
              <a:latin typeface="ＭＳ Ｐゴシック"/>
              <a:ea typeface="ＭＳ Ｐゴシック"/>
            </a:rPr>
            <a:t>☆</a:t>
          </a:r>
        </a:p>
      </xdr:txBody>
    </xdr:sp>
    <xdr:clientData/>
  </xdr:twoCellAnchor>
  <xdr:twoCellAnchor>
    <xdr:from>
      <xdr:col>2</xdr:col>
      <xdr:colOff>142875</xdr:colOff>
      <xdr:row>69</xdr:row>
      <xdr:rowOff>114301</xdr:rowOff>
    </xdr:from>
    <xdr:to>
      <xdr:col>9</xdr:col>
      <xdr:colOff>38100</xdr:colOff>
      <xdr:row>72</xdr:row>
      <xdr:rowOff>19051</xdr:rowOff>
    </xdr:to>
    <xdr:sp macro="" textlink="">
      <xdr:nvSpPr>
        <xdr:cNvPr id="24" name="AutoShape 1"/>
        <xdr:cNvSpPr>
          <a:spLocks noChangeArrowheads="1"/>
        </xdr:cNvSpPr>
      </xdr:nvSpPr>
      <xdr:spPr bwMode="auto">
        <a:xfrm>
          <a:off x="438150" y="11087101"/>
          <a:ext cx="3505200" cy="361950"/>
        </a:xfrm>
        <a:prstGeom prst="wedgeRoundRectCallout">
          <a:avLst>
            <a:gd name="adj1" fmla="val -57776"/>
            <a:gd name="adj2" fmla="val -195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必要なレース数分（</a:t>
          </a:r>
          <a:r>
            <a:rPr lang="ja-JP" altLang="en-US" sz="900" b="0" i="0" u="none" strike="noStrike" baseline="0">
              <a:solidFill>
                <a:srgbClr val="0070C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参照）の該当するレースのＢ列からＨ列のセルをコピー＆ペーストする。不足であれば行を挿入する。</a:t>
          </a:r>
        </a:p>
      </xdr:txBody>
    </xdr:sp>
    <xdr:clientData/>
  </xdr:twoCellAnchor>
  <xdr:twoCellAnchor>
    <xdr:from>
      <xdr:col>8</xdr:col>
      <xdr:colOff>114301</xdr:colOff>
      <xdr:row>72</xdr:row>
      <xdr:rowOff>133350</xdr:rowOff>
    </xdr:from>
    <xdr:to>
      <xdr:col>8</xdr:col>
      <xdr:colOff>419101</xdr:colOff>
      <xdr:row>73</xdr:row>
      <xdr:rowOff>240030</xdr:rowOff>
    </xdr:to>
    <xdr:sp macro="" textlink="">
      <xdr:nvSpPr>
        <xdr:cNvPr id="25" name="AutoShape 1"/>
        <xdr:cNvSpPr>
          <a:spLocks noChangeArrowheads="1"/>
        </xdr:cNvSpPr>
      </xdr:nvSpPr>
      <xdr:spPr bwMode="auto">
        <a:xfrm>
          <a:off x="3495676" y="11563350"/>
          <a:ext cx="304800" cy="259080"/>
        </a:xfrm>
        <a:prstGeom prst="wedgeRoundRectCallout">
          <a:avLst>
            <a:gd name="adj1" fmla="val -173912"/>
            <a:gd name="adj2" fmla="val -8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800080"/>
              </a:solidFill>
              <a:latin typeface="ＭＳ Ｐゴシック"/>
              <a:ea typeface="ＭＳ Ｐゴシック"/>
            </a:rPr>
            <a:t>★</a:t>
          </a:r>
        </a:p>
      </xdr:txBody>
    </xdr:sp>
    <xdr:clientData/>
  </xdr:twoCellAnchor>
  <xdr:twoCellAnchor>
    <xdr:from>
      <xdr:col>10</xdr:col>
      <xdr:colOff>85725</xdr:colOff>
      <xdr:row>71</xdr:row>
      <xdr:rowOff>133350</xdr:rowOff>
    </xdr:from>
    <xdr:to>
      <xdr:col>11</xdr:col>
      <xdr:colOff>219075</xdr:colOff>
      <xdr:row>73</xdr:row>
      <xdr:rowOff>104775</xdr:rowOff>
    </xdr:to>
    <xdr:sp macro="" textlink="">
      <xdr:nvSpPr>
        <xdr:cNvPr id="26" name="AutoShape 1"/>
        <xdr:cNvSpPr>
          <a:spLocks noChangeArrowheads="1"/>
        </xdr:cNvSpPr>
      </xdr:nvSpPr>
      <xdr:spPr bwMode="auto">
        <a:xfrm>
          <a:off x="4438650" y="11410950"/>
          <a:ext cx="314325" cy="276225"/>
        </a:xfrm>
        <a:prstGeom prst="wedgeRoundRectCallout">
          <a:avLst>
            <a:gd name="adj1" fmla="val -112015"/>
            <a:gd name="adj2" fmla="val -132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abSelected="1" zoomScaleNormal="120" workbookViewId="0"/>
  </sheetViews>
  <sheetFormatPr defaultColWidth="9" defaultRowHeight="12" customHeight="1" x14ac:dyDescent="0.2"/>
  <cols>
    <col min="1" max="1" width="0.88671875" style="2" customWidth="1"/>
    <col min="2" max="2" width="3" style="2" customWidth="1"/>
    <col min="3" max="3" width="8.88671875" style="2" customWidth="1"/>
    <col min="4" max="5" width="4.6640625" style="2" customWidth="1"/>
    <col min="6" max="6" width="10.6640625" style="2" customWidth="1"/>
    <col min="7" max="8" width="5.88671875" style="1" customWidth="1"/>
    <col min="9" max="9" width="6.88671875" style="1" customWidth="1"/>
    <col min="10" max="10" width="5.88671875" style="1" customWidth="1"/>
    <col min="11" max="11" width="2.33203125" style="1" customWidth="1"/>
    <col min="12" max="12" width="9" style="1" customWidth="1"/>
    <col min="13" max="13" width="5.88671875" style="1" customWidth="1"/>
    <col min="14" max="14" width="4.77734375" style="1" customWidth="1"/>
    <col min="15" max="15" width="9" style="1" customWidth="1"/>
    <col min="16" max="16" width="4.88671875" style="1" customWidth="1"/>
    <col min="17" max="16384" width="9" style="1"/>
  </cols>
  <sheetData>
    <row r="1" spans="1:22" ht="19.2" customHeight="1" x14ac:dyDescent="0.2">
      <c r="B1" s="159" t="s">
        <v>14</v>
      </c>
      <c r="C1" s="160"/>
      <c r="D1" s="160"/>
      <c r="E1" s="160"/>
      <c r="F1" s="160"/>
      <c r="G1" s="160"/>
      <c r="H1" s="160"/>
      <c r="I1" s="160"/>
      <c r="J1" s="160"/>
      <c r="K1" s="160"/>
      <c r="L1" s="160"/>
      <c r="M1" s="160"/>
      <c r="N1" s="160"/>
      <c r="O1" s="160"/>
      <c r="P1" s="160"/>
    </row>
    <row r="2" spans="1:22" ht="5.4" customHeight="1" x14ac:dyDescent="0.2">
      <c r="B2" s="161"/>
      <c r="C2" s="162"/>
      <c r="D2" s="162"/>
      <c r="E2" s="162"/>
      <c r="F2" s="162"/>
      <c r="G2" s="162"/>
      <c r="H2" s="162"/>
      <c r="I2" s="162"/>
      <c r="J2" s="162"/>
      <c r="K2" s="162"/>
      <c r="L2" s="162"/>
      <c r="M2" s="162"/>
      <c r="N2" s="162"/>
      <c r="O2" s="162"/>
      <c r="P2" s="162"/>
    </row>
    <row r="3" spans="1:22" ht="12" customHeight="1" thickBot="1" x14ac:dyDescent="0.25">
      <c r="B3" s="2" t="s">
        <v>23</v>
      </c>
      <c r="P3" s="81" t="s">
        <v>52</v>
      </c>
    </row>
    <row r="4" spans="1:22" ht="24" customHeight="1" x14ac:dyDescent="0.2">
      <c r="B4" s="163" t="s">
        <v>16</v>
      </c>
      <c r="C4" s="164"/>
      <c r="D4" s="165"/>
      <c r="E4" s="165"/>
      <c r="F4" s="165"/>
      <c r="G4" s="165"/>
      <c r="H4" s="43" t="s">
        <v>13</v>
      </c>
      <c r="I4" s="31"/>
      <c r="J4" s="43" t="s">
        <v>33</v>
      </c>
      <c r="K4" s="166"/>
      <c r="L4" s="166"/>
      <c r="M4" s="167"/>
      <c r="N4" s="43" t="s">
        <v>15</v>
      </c>
      <c r="O4" s="168"/>
      <c r="P4" s="169"/>
      <c r="Q4" s="12"/>
      <c r="R4" s="12"/>
      <c r="S4" s="12"/>
    </row>
    <row r="5" spans="1:22" ht="18" customHeight="1" x14ac:dyDescent="0.2">
      <c r="B5" s="148" t="s">
        <v>20</v>
      </c>
      <c r="C5" s="149"/>
      <c r="D5" s="150"/>
      <c r="E5" s="151"/>
      <c r="F5" s="151"/>
      <c r="G5" s="151"/>
      <c r="H5" s="151"/>
      <c r="I5" s="151"/>
      <c r="J5" s="151"/>
      <c r="K5" s="152"/>
      <c r="L5" s="10" t="s">
        <v>27</v>
      </c>
      <c r="M5" s="153"/>
      <c r="N5" s="154"/>
      <c r="O5" s="154"/>
      <c r="P5" s="155"/>
      <c r="R5" s="12"/>
      <c r="S5" s="44"/>
    </row>
    <row r="6" spans="1:22" ht="18" customHeight="1" x14ac:dyDescent="0.2">
      <c r="B6" s="148" t="s">
        <v>18</v>
      </c>
      <c r="C6" s="149"/>
      <c r="D6" s="150"/>
      <c r="E6" s="151"/>
      <c r="F6" s="151"/>
      <c r="G6" s="151"/>
      <c r="H6" s="151"/>
      <c r="I6" s="151"/>
      <c r="J6" s="151"/>
      <c r="K6" s="152"/>
      <c r="L6" s="10" t="s">
        <v>19</v>
      </c>
      <c r="M6" s="156"/>
      <c r="N6" s="157"/>
      <c r="O6" s="157"/>
      <c r="P6" s="158"/>
      <c r="R6" s="12"/>
      <c r="S6" s="44"/>
    </row>
    <row r="7" spans="1:22" ht="24" customHeight="1" thickBot="1" x14ac:dyDescent="0.25">
      <c r="B7" s="137" t="s">
        <v>21</v>
      </c>
      <c r="C7" s="138"/>
      <c r="D7" s="139"/>
      <c r="E7" s="140"/>
      <c r="F7" s="140"/>
      <c r="G7" s="140"/>
      <c r="H7" s="140"/>
      <c r="I7" s="140"/>
      <c r="J7" s="140"/>
      <c r="K7" s="140"/>
      <c r="L7" s="140"/>
      <c r="M7" s="140"/>
      <c r="N7" s="140"/>
      <c r="O7" s="140"/>
      <c r="P7" s="141"/>
    </row>
    <row r="8" spans="1:22" ht="12" customHeight="1" x14ac:dyDescent="0.2">
      <c r="C8" s="7"/>
      <c r="D8" s="6"/>
      <c r="E8" s="6"/>
      <c r="F8" s="6"/>
      <c r="G8" s="6"/>
      <c r="H8" s="6"/>
      <c r="I8" s="6"/>
      <c r="J8" s="6"/>
      <c r="K8" s="6"/>
      <c r="L8" s="6"/>
      <c r="M8" s="6"/>
      <c r="N8" s="6"/>
      <c r="O8" s="6"/>
    </row>
    <row r="9" spans="1:22" ht="12" customHeight="1" thickBot="1" x14ac:dyDescent="0.25">
      <c r="B9" s="2" t="s">
        <v>22</v>
      </c>
      <c r="C9" s="7"/>
      <c r="D9" s="6"/>
      <c r="E9" s="6"/>
      <c r="F9" s="6"/>
      <c r="G9" s="6"/>
      <c r="H9" s="6"/>
      <c r="I9" s="6"/>
      <c r="J9" s="6"/>
      <c r="K9" s="6"/>
      <c r="L9" s="45" t="s">
        <v>24</v>
      </c>
      <c r="M9" s="6"/>
      <c r="N9" s="6"/>
      <c r="O9" s="6"/>
    </row>
    <row r="10" spans="1:22" s="8" customFormat="1" ht="12" customHeight="1" x14ac:dyDescent="0.2">
      <c r="A10" s="7"/>
      <c r="B10" s="33" t="s">
        <v>5</v>
      </c>
      <c r="C10" s="34" t="s">
        <v>32</v>
      </c>
      <c r="D10" s="50" t="s">
        <v>29</v>
      </c>
      <c r="E10" s="50" t="s">
        <v>30</v>
      </c>
      <c r="F10" s="50" t="s">
        <v>25</v>
      </c>
      <c r="G10" s="34" t="s">
        <v>4</v>
      </c>
      <c r="H10" s="35" t="s">
        <v>3</v>
      </c>
      <c r="I10" s="32" t="s">
        <v>0</v>
      </c>
      <c r="J10" s="9" t="s">
        <v>1</v>
      </c>
      <c r="L10" s="45"/>
      <c r="M10" s="17"/>
      <c r="N10" s="15"/>
      <c r="O10" s="15"/>
      <c r="P10" s="14"/>
      <c r="R10" s="16"/>
      <c r="S10" s="17"/>
      <c r="T10" s="15"/>
      <c r="U10" s="15"/>
      <c r="V10" s="14"/>
    </row>
    <row r="11" spans="1:22" ht="12" customHeight="1" thickBot="1" x14ac:dyDescent="0.25">
      <c r="B11" s="46">
        <v>1</v>
      </c>
      <c r="C11" s="88"/>
      <c r="D11" s="82"/>
      <c r="E11" s="5"/>
      <c r="F11" s="5"/>
      <c r="G11" s="5"/>
      <c r="H11" s="36"/>
      <c r="I11" s="176">
        <f t="shared" ref="I11:I61" si="0">H11-G11</f>
        <v>0</v>
      </c>
      <c r="J11" s="177" t="e">
        <f t="shared" ref="J11:J62" si="1">H11/G11</f>
        <v>#DIV/0!</v>
      </c>
      <c r="M11" s="30" t="s">
        <v>10</v>
      </c>
      <c r="N11" s="9" t="s">
        <v>44</v>
      </c>
      <c r="O11" s="10" t="s">
        <v>45</v>
      </c>
      <c r="R11" s="18"/>
      <c r="S11" s="19"/>
      <c r="T11" s="20"/>
      <c r="U11" s="20"/>
      <c r="V11" s="3"/>
    </row>
    <row r="12" spans="1:22" ht="12" customHeight="1" x14ac:dyDescent="0.2">
      <c r="B12" s="46">
        <v>2</v>
      </c>
      <c r="C12" s="88"/>
      <c r="D12" s="82"/>
      <c r="E12" s="5"/>
      <c r="F12" s="5"/>
      <c r="G12" s="5"/>
      <c r="H12" s="36"/>
      <c r="I12" s="176">
        <f t="shared" si="0"/>
        <v>0</v>
      </c>
      <c r="J12" s="177" t="e">
        <f t="shared" si="1"/>
        <v>#DIV/0!</v>
      </c>
      <c r="L12" s="142" t="s">
        <v>17</v>
      </c>
      <c r="M12" s="144"/>
      <c r="N12" s="146"/>
      <c r="O12" s="132"/>
      <c r="P12" s="13"/>
      <c r="R12" s="3"/>
      <c r="S12" s="3"/>
      <c r="T12" s="3"/>
      <c r="U12" s="3"/>
      <c r="V12" s="3"/>
    </row>
    <row r="13" spans="1:22" ht="12" customHeight="1" thickBot="1" x14ac:dyDescent="0.25">
      <c r="B13" s="46">
        <v>3</v>
      </c>
      <c r="C13" s="88"/>
      <c r="D13" s="82"/>
      <c r="E13" s="5"/>
      <c r="F13" s="5"/>
      <c r="G13" s="5"/>
      <c r="H13" s="36"/>
      <c r="I13" s="176">
        <f t="shared" si="0"/>
        <v>0</v>
      </c>
      <c r="J13" s="177" t="e">
        <f t="shared" si="1"/>
        <v>#DIV/0!</v>
      </c>
      <c r="L13" s="143"/>
      <c r="M13" s="145"/>
      <c r="N13" s="147"/>
      <c r="O13" s="133"/>
      <c r="R13" s="21"/>
      <c r="S13" s="22"/>
      <c r="T13" s="15"/>
      <c r="U13" s="23"/>
      <c r="V13" s="3"/>
    </row>
    <row r="14" spans="1:22" ht="12" customHeight="1" x14ac:dyDescent="0.2">
      <c r="B14" s="46">
        <v>4</v>
      </c>
      <c r="C14" s="88"/>
      <c r="D14" s="82"/>
      <c r="E14" s="5"/>
      <c r="F14" s="5"/>
      <c r="G14" s="5"/>
      <c r="H14" s="36"/>
      <c r="I14" s="176">
        <f t="shared" si="0"/>
        <v>0</v>
      </c>
      <c r="J14" s="177" t="e">
        <f t="shared" si="1"/>
        <v>#DIV/0!</v>
      </c>
      <c r="N14" s="48"/>
      <c r="O14" s="49"/>
      <c r="R14" s="21"/>
      <c r="S14" s="22"/>
      <c r="T14" s="20"/>
      <c r="U14" s="24"/>
      <c r="V14" s="3"/>
    </row>
    <row r="15" spans="1:22" ht="12" customHeight="1" x14ac:dyDescent="0.2">
      <c r="B15" s="46">
        <v>5</v>
      </c>
      <c r="C15" s="88"/>
      <c r="D15" s="82"/>
      <c r="E15" s="5"/>
      <c r="F15" s="5"/>
      <c r="G15" s="5"/>
      <c r="H15" s="36"/>
      <c r="I15" s="176">
        <f t="shared" si="0"/>
        <v>0</v>
      </c>
      <c r="J15" s="177" t="e">
        <f t="shared" si="1"/>
        <v>#DIV/0!</v>
      </c>
      <c r="L15" s="126" t="s">
        <v>28</v>
      </c>
      <c r="M15" s="128" t="e">
        <f>M17+M19+M21</f>
        <v>#DIV/0!</v>
      </c>
      <c r="N15" s="132"/>
      <c r="O15" s="134"/>
      <c r="R15" s="21"/>
      <c r="S15" s="22"/>
      <c r="T15" s="20"/>
      <c r="U15" s="24"/>
      <c r="V15" s="3"/>
    </row>
    <row r="16" spans="1:22" ht="12" customHeight="1" x14ac:dyDescent="0.2">
      <c r="B16" s="46">
        <v>6</v>
      </c>
      <c r="C16" s="88"/>
      <c r="D16" s="82"/>
      <c r="E16" s="5"/>
      <c r="F16" s="5"/>
      <c r="G16" s="5"/>
      <c r="H16" s="36"/>
      <c r="I16" s="176">
        <f t="shared" si="0"/>
        <v>0</v>
      </c>
      <c r="J16" s="177" t="e">
        <f t="shared" si="1"/>
        <v>#DIV/0!</v>
      </c>
      <c r="L16" s="127"/>
      <c r="M16" s="136"/>
      <c r="N16" s="133"/>
      <c r="O16" s="135"/>
      <c r="R16" s="21"/>
      <c r="S16" s="22"/>
      <c r="T16" s="20"/>
      <c r="U16" s="24"/>
      <c r="V16" s="3"/>
    </row>
    <row r="17" spans="2:22" ht="12" customHeight="1" x14ac:dyDescent="0.2">
      <c r="B17" s="46">
        <v>7</v>
      </c>
      <c r="C17" s="88"/>
      <c r="D17" s="82"/>
      <c r="E17" s="5"/>
      <c r="F17" s="5"/>
      <c r="G17" s="5"/>
      <c r="H17" s="36"/>
      <c r="I17" s="176">
        <f t="shared" si="0"/>
        <v>0</v>
      </c>
      <c r="J17" s="177" t="e">
        <f t="shared" si="1"/>
        <v>#DIV/0!</v>
      </c>
      <c r="L17" s="126" t="s">
        <v>11</v>
      </c>
      <c r="M17" s="128" t="e">
        <f>(COUNTIF(J11:J61,"&gt;110%"))/M12</f>
        <v>#DIV/0!</v>
      </c>
      <c r="N17" s="130">
        <v>100</v>
      </c>
      <c r="O17" s="109" t="e">
        <f>M17*N17</f>
        <v>#DIV/0!</v>
      </c>
      <c r="R17" s="21"/>
      <c r="S17" s="22"/>
      <c r="T17" s="15"/>
      <c r="U17" s="23"/>
      <c r="V17" s="29"/>
    </row>
    <row r="18" spans="2:22" ht="12" customHeight="1" x14ac:dyDescent="0.2">
      <c r="B18" s="46">
        <v>8</v>
      </c>
      <c r="C18" s="88"/>
      <c r="D18" s="82"/>
      <c r="E18" s="5"/>
      <c r="F18" s="5"/>
      <c r="G18" s="5"/>
      <c r="H18" s="36"/>
      <c r="I18" s="176">
        <f t="shared" si="0"/>
        <v>0</v>
      </c>
      <c r="J18" s="177" t="e">
        <f t="shared" si="1"/>
        <v>#DIV/0!</v>
      </c>
      <c r="L18" s="127"/>
      <c r="M18" s="129"/>
      <c r="N18" s="131"/>
      <c r="O18" s="110"/>
      <c r="P18" s="1" t="s">
        <v>46</v>
      </c>
      <c r="R18" s="21"/>
      <c r="S18" s="22"/>
      <c r="T18" s="20"/>
      <c r="U18" s="24"/>
      <c r="V18" s="3"/>
    </row>
    <row r="19" spans="2:22" ht="12" customHeight="1" x14ac:dyDescent="0.2">
      <c r="B19" s="46">
        <v>9</v>
      </c>
      <c r="C19" s="88"/>
      <c r="D19" s="82"/>
      <c r="E19" s="5"/>
      <c r="F19" s="5"/>
      <c r="G19" s="5"/>
      <c r="H19" s="36"/>
      <c r="I19" s="176">
        <f t="shared" si="0"/>
        <v>0</v>
      </c>
      <c r="J19" s="177" t="e">
        <f t="shared" si="1"/>
        <v>#DIV/0!</v>
      </c>
      <c r="L19" s="126" t="s">
        <v>6</v>
      </c>
      <c r="M19" s="128" t="e">
        <f>(COUNTIF(J11:J61,"&lt;=110%")-COUNTIF(J11:J61,"&lt;75%"))/M12</f>
        <v>#DIV/0!</v>
      </c>
      <c r="N19" s="130">
        <v>30</v>
      </c>
      <c r="O19" s="109" t="e">
        <f>M19*N19</f>
        <v>#DIV/0!</v>
      </c>
      <c r="P19" s="11"/>
      <c r="R19" s="21"/>
      <c r="S19" s="22"/>
      <c r="T19" s="15"/>
      <c r="U19" s="23"/>
      <c r="V19" s="3"/>
    </row>
    <row r="20" spans="2:22" ht="12" customHeight="1" x14ac:dyDescent="0.2">
      <c r="B20" s="46">
        <v>10</v>
      </c>
      <c r="C20" s="88"/>
      <c r="D20" s="82"/>
      <c r="E20" s="5"/>
      <c r="F20" s="5"/>
      <c r="G20" s="5"/>
      <c r="H20" s="36"/>
      <c r="I20" s="176">
        <f t="shared" si="0"/>
        <v>0</v>
      </c>
      <c r="J20" s="177" t="e">
        <f t="shared" si="1"/>
        <v>#DIV/0!</v>
      </c>
      <c r="L20" s="127"/>
      <c r="M20" s="129"/>
      <c r="N20" s="131"/>
      <c r="O20" s="110"/>
      <c r="P20" s="1" t="s">
        <v>47</v>
      </c>
      <c r="R20" s="21"/>
      <c r="S20" s="22"/>
      <c r="T20" s="20"/>
      <c r="U20" s="24"/>
      <c r="V20" s="3"/>
    </row>
    <row r="21" spans="2:22" ht="12" customHeight="1" x14ac:dyDescent="0.2">
      <c r="B21" s="46">
        <v>11</v>
      </c>
      <c r="C21" s="88"/>
      <c r="D21" s="82"/>
      <c r="E21" s="5"/>
      <c r="F21" s="5"/>
      <c r="G21" s="5"/>
      <c r="H21" s="36"/>
      <c r="I21" s="176">
        <f>H21-G21</f>
        <v>0</v>
      </c>
      <c r="J21" s="177" t="e">
        <f>H21/G21</f>
        <v>#DIV/0!</v>
      </c>
      <c r="L21" s="126" t="s">
        <v>12</v>
      </c>
      <c r="M21" s="128" t="e">
        <f>(COUNTIF(J11:J61,"&lt;75%")-COUNTIF(J11:J61,"=0%"))/M12</f>
        <v>#DIV/0!</v>
      </c>
      <c r="N21" s="132"/>
      <c r="O21" s="134"/>
      <c r="R21" s="14"/>
      <c r="S21" s="25"/>
      <c r="T21" s="25"/>
      <c r="U21" s="23"/>
      <c r="V21" s="3"/>
    </row>
    <row r="22" spans="2:22" ht="12" customHeight="1" x14ac:dyDescent="0.2">
      <c r="B22" s="46">
        <v>12</v>
      </c>
      <c r="C22" s="88"/>
      <c r="D22" s="82"/>
      <c r="E22" s="5"/>
      <c r="F22" s="5"/>
      <c r="G22" s="5"/>
      <c r="H22" s="36"/>
      <c r="I22" s="176">
        <f t="shared" si="0"/>
        <v>0</v>
      </c>
      <c r="J22" s="177" t="e">
        <f t="shared" si="1"/>
        <v>#DIV/0!</v>
      </c>
      <c r="L22" s="127"/>
      <c r="M22" s="129"/>
      <c r="N22" s="133"/>
      <c r="O22" s="135"/>
      <c r="R22" s="14"/>
      <c r="S22" s="25"/>
      <c r="T22" s="25"/>
      <c r="U22" s="24"/>
      <c r="V22" s="3"/>
    </row>
    <row r="23" spans="2:22" ht="12" customHeight="1" x14ac:dyDescent="0.2">
      <c r="B23" s="46">
        <v>13</v>
      </c>
      <c r="C23" s="88"/>
      <c r="D23" s="82"/>
      <c r="E23" s="5"/>
      <c r="F23" s="5"/>
      <c r="G23" s="5"/>
      <c r="H23" s="36"/>
      <c r="I23" s="176">
        <f>H23-G23</f>
        <v>0</v>
      </c>
      <c r="J23" s="177" t="e">
        <f>H23/G23</f>
        <v>#DIV/0!</v>
      </c>
      <c r="L23" s="107" t="s">
        <v>31</v>
      </c>
      <c r="M23" s="108"/>
      <c r="N23" s="101"/>
      <c r="O23" s="109" t="e">
        <f>SUM(O17:O22)</f>
        <v>#DIV/0!</v>
      </c>
      <c r="R23" s="3"/>
      <c r="S23" s="3"/>
      <c r="T23" s="3"/>
      <c r="U23" s="3"/>
      <c r="V23" s="3"/>
    </row>
    <row r="24" spans="2:22" ht="12" customHeight="1" x14ac:dyDescent="0.2">
      <c r="B24" s="46">
        <v>14</v>
      </c>
      <c r="C24" s="88"/>
      <c r="D24" s="82"/>
      <c r="E24" s="5"/>
      <c r="F24" s="5"/>
      <c r="G24" s="5"/>
      <c r="H24" s="36"/>
      <c r="I24" s="176">
        <f>H24-G24</f>
        <v>0</v>
      </c>
      <c r="J24" s="177" t="e">
        <f>H24/G24</f>
        <v>#DIV/0!</v>
      </c>
      <c r="L24" s="102"/>
      <c r="M24" s="103"/>
      <c r="N24" s="104"/>
      <c r="O24" s="110"/>
      <c r="P24" s="1" t="s">
        <v>48</v>
      </c>
      <c r="R24" s="21"/>
      <c r="S24" s="22"/>
      <c r="T24" s="15"/>
      <c r="U24" s="23"/>
      <c r="V24" s="3"/>
    </row>
    <row r="25" spans="2:22" ht="12" customHeight="1" x14ac:dyDescent="0.2">
      <c r="B25" s="46">
        <v>15</v>
      </c>
      <c r="C25" s="88"/>
      <c r="D25" s="82"/>
      <c r="E25" s="5"/>
      <c r="F25" s="5"/>
      <c r="G25" s="5"/>
      <c r="H25" s="36"/>
      <c r="I25" s="176">
        <f t="shared" si="0"/>
        <v>0</v>
      </c>
      <c r="J25" s="177" t="e">
        <f t="shared" si="1"/>
        <v>#DIV/0!</v>
      </c>
      <c r="R25" s="21"/>
      <c r="S25" s="22"/>
      <c r="T25" s="20"/>
      <c r="U25" s="24"/>
      <c r="V25" s="3"/>
    </row>
    <row r="26" spans="2:22" ht="12" customHeight="1" x14ac:dyDescent="0.2">
      <c r="B26" s="46">
        <v>16</v>
      </c>
      <c r="C26" s="88"/>
      <c r="D26" s="82"/>
      <c r="E26" s="5"/>
      <c r="F26" s="5"/>
      <c r="G26" s="5"/>
      <c r="H26" s="36"/>
      <c r="I26" s="176">
        <f>H26-G26</f>
        <v>0</v>
      </c>
      <c r="J26" s="177" t="e">
        <f>H26/G26</f>
        <v>#DIV/0!</v>
      </c>
      <c r="L26" s="126" t="s">
        <v>7</v>
      </c>
      <c r="M26" s="128" t="e">
        <f>J62</f>
        <v>#DIV/0!</v>
      </c>
      <c r="N26" s="130" t="s">
        <v>69</v>
      </c>
      <c r="O26" s="109" t="e">
        <f>IF(M26&gt;=1,M26*5,(M26*5)-20)</f>
        <v>#DIV/0!</v>
      </c>
      <c r="R26" s="21"/>
      <c r="S26" s="22"/>
      <c r="T26" s="15"/>
      <c r="U26" s="23"/>
      <c r="V26" s="29"/>
    </row>
    <row r="27" spans="2:22" ht="12" customHeight="1" x14ac:dyDescent="0.2">
      <c r="B27" s="46">
        <v>17</v>
      </c>
      <c r="C27" s="88"/>
      <c r="D27" s="82"/>
      <c r="E27" s="5"/>
      <c r="F27" s="5"/>
      <c r="G27" s="5"/>
      <c r="H27" s="36"/>
      <c r="I27" s="176">
        <f t="shared" si="0"/>
        <v>0</v>
      </c>
      <c r="J27" s="177" t="e">
        <f t="shared" si="1"/>
        <v>#DIV/0!</v>
      </c>
      <c r="L27" s="127"/>
      <c r="M27" s="129"/>
      <c r="N27" s="131"/>
      <c r="O27" s="110"/>
      <c r="P27" s="1" t="s">
        <v>49</v>
      </c>
      <c r="R27" s="21"/>
      <c r="S27" s="22"/>
      <c r="T27" s="20"/>
      <c r="U27" s="24"/>
      <c r="V27" s="3"/>
    </row>
    <row r="28" spans="2:22" ht="12" customHeight="1" x14ac:dyDescent="0.2">
      <c r="B28" s="46">
        <v>18</v>
      </c>
      <c r="C28" s="88"/>
      <c r="D28" s="82"/>
      <c r="E28" s="5"/>
      <c r="F28" s="5"/>
      <c r="G28" s="5"/>
      <c r="H28" s="36"/>
      <c r="I28" s="176">
        <f t="shared" si="0"/>
        <v>0</v>
      </c>
      <c r="J28" s="177" t="e">
        <f t="shared" si="1"/>
        <v>#DIV/0!</v>
      </c>
      <c r="L28" s="126" t="s">
        <v>8</v>
      </c>
      <c r="M28" s="128" t="e">
        <f>J73</f>
        <v>#DIV/0!</v>
      </c>
      <c r="N28" s="130">
        <v>55</v>
      </c>
      <c r="O28" s="109" t="e">
        <f>M28*N28</f>
        <v>#DIV/0!</v>
      </c>
      <c r="P28" s="11"/>
      <c r="R28" s="21"/>
      <c r="S28" s="22"/>
      <c r="T28" s="15"/>
      <c r="U28" s="23"/>
      <c r="V28" s="3"/>
    </row>
    <row r="29" spans="2:22" ht="12" customHeight="1" x14ac:dyDescent="0.2">
      <c r="B29" s="46">
        <v>19</v>
      </c>
      <c r="C29" s="88"/>
      <c r="D29" s="82"/>
      <c r="E29" s="5"/>
      <c r="F29" s="5"/>
      <c r="G29" s="5"/>
      <c r="H29" s="36"/>
      <c r="I29" s="176">
        <f t="shared" si="0"/>
        <v>0</v>
      </c>
      <c r="J29" s="177" t="e">
        <f t="shared" si="1"/>
        <v>#DIV/0!</v>
      </c>
      <c r="L29" s="127"/>
      <c r="M29" s="129"/>
      <c r="N29" s="131"/>
      <c r="O29" s="110"/>
      <c r="P29" s="1" t="s">
        <v>50</v>
      </c>
      <c r="R29" s="21"/>
      <c r="S29" s="22"/>
      <c r="T29" s="20"/>
      <c r="U29" s="24"/>
      <c r="V29" s="3"/>
    </row>
    <row r="30" spans="2:22" ht="12" customHeight="1" x14ac:dyDescent="0.2">
      <c r="B30" s="46">
        <v>20</v>
      </c>
      <c r="C30" s="88"/>
      <c r="D30" s="82"/>
      <c r="E30" s="5"/>
      <c r="F30" s="5"/>
      <c r="G30" s="5"/>
      <c r="H30" s="36"/>
      <c r="I30" s="176">
        <f t="shared" si="0"/>
        <v>0</v>
      </c>
      <c r="J30" s="177" t="e">
        <f t="shared" si="1"/>
        <v>#DIV/0!</v>
      </c>
      <c r="L30" s="126" t="s">
        <v>65</v>
      </c>
      <c r="M30" s="128" t="e">
        <f>IF(J73-1&gt;=0,J73-1,0)</f>
        <v>#DIV/0!</v>
      </c>
      <c r="N30" s="130" t="s">
        <v>70</v>
      </c>
      <c r="O30" s="109" t="e">
        <f>M30*20+M30*M30*80</f>
        <v>#DIV/0!</v>
      </c>
      <c r="R30" s="3"/>
      <c r="S30" s="3"/>
      <c r="T30" s="3"/>
      <c r="U30" s="3"/>
      <c r="V30" s="3"/>
    </row>
    <row r="31" spans="2:22" ht="12" customHeight="1" x14ac:dyDescent="0.2">
      <c r="B31" s="46">
        <v>21</v>
      </c>
      <c r="C31" s="88"/>
      <c r="D31" s="82"/>
      <c r="E31" s="5"/>
      <c r="F31" s="5"/>
      <c r="G31" s="5"/>
      <c r="H31" s="36"/>
      <c r="I31" s="176">
        <f t="shared" si="0"/>
        <v>0</v>
      </c>
      <c r="J31" s="177" t="e">
        <f t="shared" si="1"/>
        <v>#DIV/0!</v>
      </c>
      <c r="L31" s="127"/>
      <c r="M31" s="129"/>
      <c r="N31" s="131"/>
      <c r="O31" s="110"/>
      <c r="P31" s="1" t="s">
        <v>51</v>
      </c>
      <c r="R31" s="26"/>
      <c r="S31" s="25"/>
      <c r="T31" s="25"/>
      <c r="U31" s="27"/>
      <c r="V31" s="3"/>
    </row>
    <row r="32" spans="2:22" ht="12" customHeight="1" x14ac:dyDescent="0.2">
      <c r="B32" s="46">
        <v>22</v>
      </c>
      <c r="C32" s="88"/>
      <c r="D32" s="82"/>
      <c r="E32" s="5"/>
      <c r="F32" s="5"/>
      <c r="G32" s="5"/>
      <c r="H32" s="36"/>
      <c r="I32" s="176">
        <f t="shared" si="0"/>
        <v>0</v>
      </c>
      <c r="J32" s="177" t="e">
        <f t="shared" si="1"/>
        <v>#DIV/0!</v>
      </c>
      <c r="L32" s="107" t="s">
        <v>67</v>
      </c>
      <c r="M32" s="108"/>
      <c r="N32" s="101"/>
      <c r="O32" s="109" t="e">
        <f>SUM(O26:O31)</f>
        <v>#DIV/0!</v>
      </c>
      <c r="R32" s="14"/>
      <c r="S32" s="25"/>
      <c r="T32" s="25"/>
      <c r="U32" s="28"/>
      <c r="V32" s="3"/>
    </row>
    <row r="33" spans="2:16" ht="12" customHeight="1" x14ac:dyDescent="0.2">
      <c r="B33" s="46">
        <v>23</v>
      </c>
      <c r="C33" s="88"/>
      <c r="D33" s="82"/>
      <c r="E33" s="5"/>
      <c r="F33" s="5"/>
      <c r="G33" s="5"/>
      <c r="H33" s="36"/>
      <c r="I33" s="176">
        <f t="shared" si="0"/>
        <v>0</v>
      </c>
      <c r="J33" s="177" t="e">
        <f t="shared" si="1"/>
        <v>#DIV/0!</v>
      </c>
      <c r="L33" s="102"/>
      <c r="M33" s="103"/>
      <c r="N33" s="104"/>
      <c r="O33" s="110"/>
      <c r="P33" s="1" t="s">
        <v>66</v>
      </c>
    </row>
    <row r="34" spans="2:16" ht="12" customHeight="1" x14ac:dyDescent="0.2">
      <c r="B34" s="46">
        <v>24</v>
      </c>
      <c r="C34" s="88"/>
      <c r="D34" s="82"/>
      <c r="E34" s="5"/>
      <c r="F34" s="5"/>
      <c r="G34" s="5"/>
      <c r="H34" s="36"/>
      <c r="I34" s="176">
        <f>H34-G34</f>
        <v>0</v>
      </c>
      <c r="J34" s="177" t="e">
        <f>H34/G34</f>
        <v>#DIV/0!</v>
      </c>
    </row>
    <row r="35" spans="2:16" ht="12" customHeight="1" x14ac:dyDescent="0.2">
      <c r="B35" s="46">
        <v>25</v>
      </c>
      <c r="C35" s="88"/>
      <c r="D35" s="82"/>
      <c r="E35" s="5"/>
      <c r="F35" s="5"/>
      <c r="G35" s="5"/>
      <c r="H35" s="36"/>
      <c r="I35" s="176">
        <f t="shared" si="0"/>
        <v>0</v>
      </c>
      <c r="J35" s="177" t="e">
        <f t="shared" si="1"/>
        <v>#DIV/0!</v>
      </c>
      <c r="L35" s="99" t="s">
        <v>68</v>
      </c>
      <c r="M35" s="100"/>
      <c r="N35" s="101"/>
      <c r="O35" s="105" t="e">
        <f>O23+O32</f>
        <v>#DIV/0!</v>
      </c>
    </row>
    <row r="36" spans="2:16" ht="12" customHeight="1" x14ac:dyDescent="0.2">
      <c r="B36" s="46">
        <v>26</v>
      </c>
      <c r="C36" s="88"/>
      <c r="D36" s="82"/>
      <c r="E36" s="5"/>
      <c r="F36" s="5"/>
      <c r="G36" s="5"/>
      <c r="H36" s="36"/>
      <c r="I36" s="176">
        <f>H36-G36</f>
        <v>0</v>
      </c>
      <c r="J36" s="177" t="e">
        <f>H36/G36</f>
        <v>#DIV/0!</v>
      </c>
      <c r="L36" s="102"/>
      <c r="M36" s="103"/>
      <c r="N36" s="104"/>
      <c r="O36" s="106"/>
    </row>
    <row r="37" spans="2:16" ht="12" customHeight="1" x14ac:dyDescent="0.2">
      <c r="B37" s="46">
        <v>27</v>
      </c>
      <c r="C37" s="88"/>
      <c r="D37" s="82"/>
      <c r="E37" s="5"/>
      <c r="F37" s="5"/>
      <c r="G37" s="5"/>
      <c r="H37" s="36"/>
      <c r="I37" s="176">
        <f t="shared" si="0"/>
        <v>0</v>
      </c>
      <c r="J37" s="177" t="e">
        <f t="shared" si="1"/>
        <v>#DIV/0!</v>
      </c>
    </row>
    <row r="38" spans="2:16" ht="12" customHeight="1" x14ac:dyDescent="0.2">
      <c r="B38" s="46">
        <v>28</v>
      </c>
      <c r="C38" s="88"/>
      <c r="D38" s="82"/>
      <c r="E38" s="5"/>
      <c r="F38" s="5"/>
      <c r="G38" s="5"/>
      <c r="H38" s="36"/>
      <c r="I38" s="176">
        <f>H38-G38</f>
        <v>0</v>
      </c>
      <c r="J38" s="177" t="e">
        <f>H38/G38</f>
        <v>#DIV/0!</v>
      </c>
      <c r="L38" s="1" t="s">
        <v>72</v>
      </c>
    </row>
    <row r="39" spans="2:16" ht="12" customHeight="1" x14ac:dyDescent="0.2">
      <c r="B39" s="46">
        <v>29</v>
      </c>
      <c r="C39" s="88"/>
      <c r="D39" s="82"/>
      <c r="E39" s="5"/>
      <c r="F39" s="5"/>
      <c r="G39" s="5"/>
      <c r="H39" s="36"/>
      <c r="I39" s="176">
        <f t="shared" si="0"/>
        <v>0</v>
      </c>
      <c r="J39" s="177" t="e">
        <f t="shared" si="1"/>
        <v>#DIV/0!</v>
      </c>
      <c r="L39" s="1" t="s">
        <v>71</v>
      </c>
    </row>
    <row r="40" spans="2:16" ht="12" customHeight="1" x14ac:dyDescent="0.2">
      <c r="B40" s="46">
        <v>30</v>
      </c>
      <c r="C40" s="88"/>
      <c r="D40" s="82"/>
      <c r="E40" s="5"/>
      <c r="F40" s="5"/>
      <c r="G40" s="5"/>
      <c r="H40" s="36"/>
      <c r="I40" s="176">
        <f>H40-G40</f>
        <v>0</v>
      </c>
      <c r="J40" s="177" t="e">
        <f>H40/G40</f>
        <v>#DIV/0!</v>
      </c>
    </row>
    <row r="41" spans="2:16" ht="12" customHeight="1" x14ac:dyDescent="0.2">
      <c r="B41" s="46">
        <v>31</v>
      </c>
      <c r="C41" s="88"/>
      <c r="D41" s="82"/>
      <c r="E41" s="5"/>
      <c r="F41" s="5"/>
      <c r="G41" s="5"/>
      <c r="H41" s="36"/>
      <c r="I41" s="176">
        <f t="shared" si="0"/>
        <v>0</v>
      </c>
      <c r="J41" s="177" t="e">
        <f t="shared" si="1"/>
        <v>#DIV/0!</v>
      </c>
    </row>
    <row r="42" spans="2:16" ht="12" customHeight="1" x14ac:dyDescent="0.2">
      <c r="B42" s="46">
        <v>32</v>
      </c>
      <c r="C42" s="88"/>
      <c r="D42" s="82"/>
      <c r="E42" s="5"/>
      <c r="F42" s="5"/>
      <c r="G42" s="5"/>
      <c r="H42" s="36"/>
      <c r="I42" s="176">
        <f t="shared" si="0"/>
        <v>0</v>
      </c>
      <c r="J42" s="177" t="e">
        <f t="shared" si="1"/>
        <v>#DIV/0!</v>
      </c>
    </row>
    <row r="43" spans="2:16" ht="12" customHeight="1" x14ac:dyDescent="0.2">
      <c r="B43" s="46">
        <v>33</v>
      </c>
      <c r="C43" s="88"/>
      <c r="D43" s="82"/>
      <c r="E43" s="5"/>
      <c r="F43" s="5"/>
      <c r="G43" s="5"/>
      <c r="H43" s="36"/>
      <c r="I43" s="176">
        <f t="shared" si="0"/>
        <v>0</v>
      </c>
      <c r="J43" s="177" t="e">
        <f t="shared" si="1"/>
        <v>#DIV/0!</v>
      </c>
    </row>
    <row r="44" spans="2:16" ht="12" customHeight="1" x14ac:dyDescent="0.2">
      <c r="B44" s="46">
        <v>34</v>
      </c>
      <c r="C44" s="88"/>
      <c r="D44" s="82"/>
      <c r="E44" s="5"/>
      <c r="F44" s="5"/>
      <c r="G44" s="5"/>
      <c r="H44" s="36"/>
      <c r="I44" s="176">
        <f>H44-G44</f>
        <v>0</v>
      </c>
      <c r="J44" s="177" t="e">
        <f>H44/G44</f>
        <v>#DIV/0!</v>
      </c>
    </row>
    <row r="45" spans="2:16" ht="12" customHeight="1" x14ac:dyDescent="0.2">
      <c r="B45" s="46">
        <v>35</v>
      </c>
      <c r="C45" s="88"/>
      <c r="D45" s="82"/>
      <c r="E45" s="5"/>
      <c r="F45" s="5"/>
      <c r="G45" s="5"/>
      <c r="H45" s="36"/>
      <c r="I45" s="176">
        <f>H45-G45</f>
        <v>0</v>
      </c>
      <c r="J45" s="177" t="e">
        <f>H45/G45</f>
        <v>#DIV/0!</v>
      </c>
    </row>
    <row r="46" spans="2:16" ht="12" customHeight="1" x14ac:dyDescent="0.2">
      <c r="B46" s="46">
        <v>36</v>
      </c>
      <c r="C46" s="88"/>
      <c r="D46" s="82"/>
      <c r="E46" s="5"/>
      <c r="F46" s="5"/>
      <c r="G46" s="5"/>
      <c r="H46" s="36"/>
      <c r="I46" s="176">
        <f t="shared" si="0"/>
        <v>0</v>
      </c>
      <c r="J46" s="177" t="e">
        <f t="shared" si="1"/>
        <v>#DIV/0!</v>
      </c>
    </row>
    <row r="47" spans="2:16" ht="12" customHeight="1" x14ac:dyDescent="0.2">
      <c r="B47" s="46">
        <v>37</v>
      </c>
      <c r="C47" s="88"/>
      <c r="D47" s="82"/>
      <c r="E47" s="5"/>
      <c r="F47" s="5"/>
      <c r="G47" s="5"/>
      <c r="H47" s="36"/>
      <c r="I47" s="176">
        <f t="shared" si="0"/>
        <v>0</v>
      </c>
      <c r="J47" s="177" t="e">
        <f t="shared" si="1"/>
        <v>#DIV/0!</v>
      </c>
    </row>
    <row r="48" spans="2:16" ht="12" customHeight="1" x14ac:dyDescent="0.2">
      <c r="B48" s="46">
        <v>38</v>
      </c>
      <c r="C48" s="88"/>
      <c r="D48" s="82"/>
      <c r="E48" s="5"/>
      <c r="F48" s="5"/>
      <c r="G48" s="5"/>
      <c r="H48" s="36"/>
      <c r="I48" s="176">
        <f t="shared" si="0"/>
        <v>0</v>
      </c>
      <c r="J48" s="177" t="e">
        <f t="shared" si="1"/>
        <v>#DIV/0!</v>
      </c>
    </row>
    <row r="49" spans="2:10" ht="12" customHeight="1" x14ac:dyDescent="0.2">
      <c r="B49" s="46">
        <v>39</v>
      </c>
      <c r="C49" s="88"/>
      <c r="D49" s="82"/>
      <c r="E49" s="5"/>
      <c r="F49" s="5"/>
      <c r="G49" s="5"/>
      <c r="H49" s="36"/>
      <c r="I49" s="176">
        <f t="shared" si="0"/>
        <v>0</v>
      </c>
      <c r="J49" s="177" t="e">
        <f t="shared" si="1"/>
        <v>#DIV/0!</v>
      </c>
    </row>
    <row r="50" spans="2:10" ht="12" customHeight="1" x14ac:dyDescent="0.2">
      <c r="B50" s="46">
        <v>40</v>
      </c>
      <c r="C50" s="88"/>
      <c r="D50" s="82"/>
      <c r="E50" s="5"/>
      <c r="F50" s="5"/>
      <c r="G50" s="5"/>
      <c r="H50" s="36"/>
      <c r="I50" s="176">
        <f>H50-G50</f>
        <v>0</v>
      </c>
      <c r="J50" s="177" t="e">
        <f>H50/G50</f>
        <v>#DIV/0!</v>
      </c>
    </row>
    <row r="51" spans="2:10" ht="12" customHeight="1" x14ac:dyDescent="0.2">
      <c r="B51" s="46">
        <v>41</v>
      </c>
      <c r="C51" s="88"/>
      <c r="D51" s="82"/>
      <c r="E51" s="5"/>
      <c r="F51" s="5"/>
      <c r="G51" s="5"/>
      <c r="H51" s="36"/>
      <c r="I51" s="176">
        <f t="shared" si="0"/>
        <v>0</v>
      </c>
      <c r="J51" s="177" t="e">
        <f t="shared" si="1"/>
        <v>#DIV/0!</v>
      </c>
    </row>
    <row r="52" spans="2:10" ht="12" customHeight="1" x14ac:dyDescent="0.2">
      <c r="B52" s="46">
        <v>42</v>
      </c>
      <c r="C52" s="88"/>
      <c r="D52" s="82"/>
      <c r="E52" s="5"/>
      <c r="F52" s="5"/>
      <c r="G52" s="5"/>
      <c r="H52" s="36"/>
      <c r="I52" s="176">
        <f t="shared" si="0"/>
        <v>0</v>
      </c>
      <c r="J52" s="177" t="e">
        <f t="shared" si="1"/>
        <v>#DIV/0!</v>
      </c>
    </row>
    <row r="53" spans="2:10" ht="12" customHeight="1" x14ac:dyDescent="0.2">
      <c r="B53" s="46">
        <v>43</v>
      </c>
      <c r="C53" s="88"/>
      <c r="D53" s="82"/>
      <c r="E53" s="5"/>
      <c r="F53" s="5"/>
      <c r="G53" s="5"/>
      <c r="H53" s="36"/>
      <c r="I53" s="176">
        <f t="shared" si="0"/>
        <v>0</v>
      </c>
      <c r="J53" s="177" t="e">
        <f t="shared" si="1"/>
        <v>#DIV/0!</v>
      </c>
    </row>
    <row r="54" spans="2:10" ht="12" customHeight="1" x14ac:dyDescent="0.2">
      <c r="B54" s="46">
        <v>44</v>
      </c>
      <c r="C54" s="88"/>
      <c r="D54" s="82"/>
      <c r="E54" s="5"/>
      <c r="F54" s="5"/>
      <c r="G54" s="5"/>
      <c r="H54" s="36"/>
      <c r="I54" s="176">
        <f>H54-G54</f>
        <v>0</v>
      </c>
      <c r="J54" s="177" t="e">
        <f>H54/G54</f>
        <v>#DIV/0!</v>
      </c>
    </row>
    <row r="55" spans="2:10" ht="12" customHeight="1" x14ac:dyDescent="0.2">
      <c r="B55" s="46">
        <v>45</v>
      </c>
      <c r="C55" s="88"/>
      <c r="D55" s="82"/>
      <c r="E55" s="5"/>
      <c r="F55" s="5"/>
      <c r="G55" s="5"/>
      <c r="H55" s="36"/>
      <c r="I55" s="176">
        <f t="shared" si="0"/>
        <v>0</v>
      </c>
      <c r="J55" s="177" t="e">
        <f t="shared" si="1"/>
        <v>#DIV/0!</v>
      </c>
    </row>
    <row r="56" spans="2:10" ht="12" customHeight="1" x14ac:dyDescent="0.2">
      <c r="B56" s="46">
        <v>46</v>
      </c>
      <c r="C56" s="88"/>
      <c r="D56" s="82"/>
      <c r="E56" s="5"/>
      <c r="F56" s="5"/>
      <c r="G56" s="5"/>
      <c r="H56" s="36"/>
      <c r="I56" s="176">
        <f t="shared" si="0"/>
        <v>0</v>
      </c>
      <c r="J56" s="177" t="e">
        <f t="shared" si="1"/>
        <v>#DIV/0!</v>
      </c>
    </row>
    <row r="57" spans="2:10" ht="12" customHeight="1" x14ac:dyDescent="0.2">
      <c r="B57" s="46">
        <v>47</v>
      </c>
      <c r="C57" s="88"/>
      <c r="D57" s="82"/>
      <c r="E57" s="5"/>
      <c r="F57" s="5"/>
      <c r="G57" s="5"/>
      <c r="H57" s="36"/>
      <c r="I57" s="176">
        <f t="shared" si="0"/>
        <v>0</v>
      </c>
      <c r="J57" s="177" t="e">
        <f t="shared" si="1"/>
        <v>#DIV/0!</v>
      </c>
    </row>
    <row r="58" spans="2:10" ht="12" customHeight="1" x14ac:dyDescent="0.2">
      <c r="B58" s="46">
        <v>48</v>
      </c>
      <c r="C58" s="88"/>
      <c r="D58" s="82"/>
      <c r="E58" s="5"/>
      <c r="F58" s="5"/>
      <c r="G58" s="5"/>
      <c r="H58" s="36"/>
      <c r="I58" s="176">
        <f>H58-G58</f>
        <v>0</v>
      </c>
      <c r="J58" s="177" t="e">
        <f>H58/G58</f>
        <v>#DIV/0!</v>
      </c>
    </row>
    <row r="59" spans="2:10" ht="12" customHeight="1" x14ac:dyDescent="0.2">
      <c r="B59" s="46">
        <v>49</v>
      </c>
      <c r="C59" s="88"/>
      <c r="D59" s="83"/>
      <c r="E59" s="56"/>
      <c r="F59" s="56"/>
      <c r="G59" s="5"/>
      <c r="H59" s="57"/>
      <c r="I59" s="176">
        <f t="shared" ref="I59:I60" si="2">H59-G59</f>
        <v>0</v>
      </c>
      <c r="J59" s="177" t="e">
        <f t="shared" ref="J59:J60" si="3">H59/G59</f>
        <v>#DIV/0!</v>
      </c>
    </row>
    <row r="60" spans="2:10" ht="12" customHeight="1" x14ac:dyDescent="0.2">
      <c r="B60" s="46">
        <v>50</v>
      </c>
      <c r="C60" s="88"/>
      <c r="D60" s="83"/>
      <c r="E60" s="56"/>
      <c r="F60" s="56"/>
      <c r="G60" s="5"/>
      <c r="H60" s="57"/>
      <c r="I60" s="176">
        <f t="shared" si="2"/>
        <v>0</v>
      </c>
      <c r="J60" s="177" t="e">
        <f t="shared" si="3"/>
        <v>#DIV/0!</v>
      </c>
    </row>
    <row r="61" spans="2:10" ht="12" customHeight="1" thickBot="1" x14ac:dyDescent="0.25">
      <c r="B61" s="47"/>
      <c r="C61" s="84"/>
      <c r="D61" s="85"/>
      <c r="E61" s="38"/>
      <c r="F61" s="38"/>
      <c r="G61" s="38"/>
      <c r="H61" s="39"/>
      <c r="I61" s="176">
        <f t="shared" si="0"/>
        <v>0</v>
      </c>
      <c r="J61" s="177" t="e">
        <f t="shared" si="1"/>
        <v>#DIV/0!</v>
      </c>
    </row>
    <row r="62" spans="2:10" ht="12" customHeight="1" x14ac:dyDescent="0.2">
      <c r="B62" s="178" t="s">
        <v>2</v>
      </c>
      <c r="C62" s="179"/>
      <c r="D62" s="179"/>
      <c r="E62" s="180"/>
      <c r="F62" s="181"/>
      <c r="G62" s="79">
        <f>SUM(G11:G61)</f>
        <v>0</v>
      </c>
      <c r="H62" s="79">
        <f>SUM(H11:H61)</f>
        <v>0</v>
      </c>
      <c r="I62" s="80">
        <f>SUM(I11:I61)</f>
        <v>0</v>
      </c>
      <c r="J62" s="182" t="e">
        <f t="shared" si="1"/>
        <v>#DIV/0!</v>
      </c>
    </row>
    <row r="63" spans="2:10" ht="12" customHeight="1" thickBot="1" x14ac:dyDescent="0.25">
      <c r="B63" s="117" t="s">
        <v>36</v>
      </c>
      <c r="C63" s="118"/>
      <c r="D63" s="118"/>
      <c r="E63" s="118"/>
      <c r="F63" s="118"/>
      <c r="G63" s="118"/>
      <c r="H63" s="119"/>
      <c r="I63" s="183"/>
      <c r="J63" s="184"/>
    </row>
    <row r="64" spans="2:10" ht="12" customHeight="1" x14ac:dyDescent="0.2">
      <c r="B64" s="66"/>
      <c r="C64" s="185"/>
      <c r="D64" s="86"/>
      <c r="E64" s="68"/>
      <c r="F64" s="68"/>
      <c r="G64" s="68"/>
      <c r="H64" s="186"/>
      <c r="I64" s="176">
        <f t="shared" ref="I64:I69" si="4">H64-G64</f>
        <v>0</v>
      </c>
      <c r="J64" s="177" t="e">
        <f t="shared" ref="J64:J72" si="5">H64/G64</f>
        <v>#DIV/0!</v>
      </c>
    </row>
    <row r="65" spans="2:10" ht="12" customHeight="1" x14ac:dyDescent="0.2">
      <c r="B65" s="66"/>
      <c r="C65" s="185"/>
      <c r="D65" s="86"/>
      <c r="E65" s="68"/>
      <c r="F65" s="68"/>
      <c r="G65" s="68"/>
      <c r="H65" s="186"/>
      <c r="I65" s="176">
        <f t="shared" si="4"/>
        <v>0</v>
      </c>
      <c r="J65" s="177" t="e">
        <f t="shared" si="5"/>
        <v>#DIV/0!</v>
      </c>
    </row>
    <row r="66" spans="2:10" ht="12" customHeight="1" x14ac:dyDescent="0.2">
      <c r="B66" s="66"/>
      <c r="C66" s="185"/>
      <c r="D66" s="86"/>
      <c r="E66" s="68"/>
      <c r="F66" s="68"/>
      <c r="G66" s="68"/>
      <c r="H66" s="186"/>
      <c r="I66" s="176">
        <f t="shared" si="4"/>
        <v>0</v>
      </c>
      <c r="J66" s="177" t="e">
        <f t="shared" si="5"/>
        <v>#DIV/0!</v>
      </c>
    </row>
    <row r="67" spans="2:10" ht="12" customHeight="1" x14ac:dyDescent="0.2">
      <c r="B67" s="46"/>
      <c r="C67" s="187"/>
      <c r="D67" s="82"/>
      <c r="E67" s="5"/>
      <c r="F67" s="5"/>
      <c r="G67" s="5"/>
      <c r="H67" s="36"/>
      <c r="I67" s="176">
        <f t="shared" si="4"/>
        <v>0</v>
      </c>
      <c r="J67" s="177" t="e">
        <f t="shared" si="5"/>
        <v>#DIV/0!</v>
      </c>
    </row>
    <row r="68" spans="2:10" ht="12" customHeight="1" x14ac:dyDescent="0.2">
      <c r="B68" s="46"/>
      <c r="C68" s="187"/>
      <c r="D68" s="82"/>
      <c r="E68" s="5"/>
      <c r="F68" s="5"/>
      <c r="G68" s="5"/>
      <c r="H68" s="36"/>
      <c r="I68" s="176">
        <f t="shared" si="4"/>
        <v>0</v>
      </c>
      <c r="J68" s="177" t="e">
        <f t="shared" si="5"/>
        <v>#DIV/0!</v>
      </c>
    </row>
    <row r="69" spans="2:10" ht="12" customHeight="1" thickBot="1" x14ac:dyDescent="0.25">
      <c r="B69" s="54"/>
      <c r="C69" s="188"/>
      <c r="D69" s="83"/>
      <c r="E69" s="56"/>
      <c r="F69" s="56"/>
      <c r="G69" s="56"/>
      <c r="H69" s="57"/>
      <c r="I69" s="176">
        <f t="shared" si="4"/>
        <v>0</v>
      </c>
      <c r="J69" s="177" t="e">
        <f t="shared" si="5"/>
        <v>#DIV/0!</v>
      </c>
    </row>
    <row r="70" spans="2:10" ht="12" customHeight="1" thickBot="1" x14ac:dyDescent="0.25">
      <c r="B70" s="120" t="s">
        <v>37</v>
      </c>
      <c r="C70" s="121"/>
      <c r="D70" s="121"/>
      <c r="E70" s="121"/>
      <c r="F70" s="121"/>
      <c r="G70" s="121"/>
      <c r="H70" s="122"/>
      <c r="I70" s="189"/>
      <c r="J70" s="190"/>
    </row>
    <row r="71" spans="2:10" ht="12" customHeight="1" x14ac:dyDescent="0.2">
      <c r="B71" s="58"/>
      <c r="C71" s="191"/>
      <c r="D71" s="87"/>
      <c r="E71" s="60"/>
      <c r="F71" s="60"/>
      <c r="G71" s="60"/>
      <c r="H71" s="192"/>
      <c r="I71" s="176">
        <f>ROUND((H71-G71)*$J75,0)</f>
        <v>0</v>
      </c>
      <c r="J71" s="177" t="e">
        <f t="shared" ref="J71" si="6">H71/G71</f>
        <v>#DIV/0!</v>
      </c>
    </row>
    <row r="72" spans="2:10" ht="12" customHeight="1" thickBot="1" x14ac:dyDescent="0.25">
      <c r="B72" s="47"/>
      <c r="C72" s="84"/>
      <c r="D72" s="85"/>
      <c r="E72" s="38"/>
      <c r="F72" s="38"/>
      <c r="G72" s="38"/>
      <c r="H72" s="39"/>
      <c r="I72" s="176">
        <f>ROUND((H72-G72)*$J75,0)</f>
        <v>0</v>
      </c>
      <c r="J72" s="177" t="e">
        <f t="shared" si="5"/>
        <v>#DIV/0!</v>
      </c>
    </row>
    <row r="73" spans="2:10" ht="12" customHeight="1" x14ac:dyDescent="0.2">
      <c r="B73" s="123" t="s">
        <v>8</v>
      </c>
      <c r="C73" s="124"/>
      <c r="D73" s="124"/>
      <c r="E73" s="124"/>
      <c r="F73" s="125"/>
      <c r="G73" s="77">
        <f>G62-SUM(G64:G69)-((G71+G72)*J75)</f>
        <v>0</v>
      </c>
      <c r="H73" s="77">
        <f>H62-SUM(H64:H69)-((H71+H72)*J75)</f>
        <v>0</v>
      </c>
      <c r="I73" s="78">
        <f>I62-SUM(I63:I72)</f>
        <v>0</v>
      </c>
      <c r="J73" s="193" t="e">
        <f>H73/G73</f>
        <v>#DIV/0!</v>
      </c>
    </row>
    <row r="74" spans="2:10" ht="21.75" customHeight="1" x14ac:dyDescent="0.2">
      <c r="B74" s="111" t="s">
        <v>53</v>
      </c>
      <c r="C74" s="112"/>
      <c r="D74" s="112"/>
      <c r="E74" s="112"/>
      <c r="F74" s="112"/>
      <c r="G74" s="113"/>
      <c r="H74" s="91">
        <f>ROUNDDOWN(M12/50,0)*2</f>
        <v>0</v>
      </c>
      <c r="I74" s="92" t="s">
        <v>34</v>
      </c>
      <c r="J74" s="90">
        <v>1</v>
      </c>
    </row>
    <row r="75" spans="2:10" ht="21.75" customHeight="1" x14ac:dyDescent="0.2">
      <c r="B75" s="114" t="s">
        <v>35</v>
      </c>
      <c r="C75" s="115"/>
      <c r="D75" s="115"/>
      <c r="E75" s="115"/>
      <c r="F75" s="115"/>
      <c r="G75" s="116"/>
      <c r="H75" s="95" t="str">
        <f>IF(J75=0%,"0","2")</f>
        <v>0</v>
      </c>
      <c r="I75" s="96" t="s">
        <v>34</v>
      </c>
      <c r="J75" s="94">
        <f>(M12-50*(H74/2))/50</f>
        <v>0</v>
      </c>
    </row>
  </sheetData>
  <mergeCells count="58">
    <mergeCell ref="B1:P1"/>
    <mergeCell ref="B2:P2"/>
    <mergeCell ref="B4:C4"/>
    <mergeCell ref="D4:G4"/>
    <mergeCell ref="K4:M4"/>
    <mergeCell ref="O4:P4"/>
    <mergeCell ref="B5:C5"/>
    <mergeCell ref="D5:K5"/>
    <mergeCell ref="M5:P5"/>
    <mergeCell ref="B6:C6"/>
    <mergeCell ref="D6:K6"/>
    <mergeCell ref="M6:P6"/>
    <mergeCell ref="B7:C7"/>
    <mergeCell ref="D7:P7"/>
    <mergeCell ref="L12:L13"/>
    <mergeCell ref="M12:M13"/>
    <mergeCell ref="N12:N13"/>
    <mergeCell ref="O12:O13"/>
    <mergeCell ref="L15:L16"/>
    <mergeCell ref="M15:M16"/>
    <mergeCell ref="N15:N16"/>
    <mergeCell ref="O15:O16"/>
    <mergeCell ref="L17:L18"/>
    <mergeCell ref="M17:M18"/>
    <mergeCell ref="N17:N18"/>
    <mergeCell ref="O17:O18"/>
    <mergeCell ref="L19:L20"/>
    <mergeCell ref="M19:M20"/>
    <mergeCell ref="N19:N20"/>
    <mergeCell ref="O19:O20"/>
    <mergeCell ref="L21:L22"/>
    <mergeCell ref="M21:M22"/>
    <mergeCell ref="N21:N22"/>
    <mergeCell ref="O21:O22"/>
    <mergeCell ref="L23:N24"/>
    <mergeCell ref="O23:O24"/>
    <mergeCell ref="L26:L27"/>
    <mergeCell ref="M26:M27"/>
    <mergeCell ref="N26:N27"/>
    <mergeCell ref="O26:O27"/>
    <mergeCell ref="L28:L29"/>
    <mergeCell ref="M28:M29"/>
    <mergeCell ref="N28:N29"/>
    <mergeCell ref="O28:O29"/>
    <mergeCell ref="O30:O31"/>
    <mergeCell ref="L30:L31"/>
    <mergeCell ref="M30:M31"/>
    <mergeCell ref="N30:N31"/>
    <mergeCell ref="B74:G74"/>
    <mergeCell ref="B75:G75"/>
    <mergeCell ref="B63:H63"/>
    <mergeCell ref="B70:H70"/>
    <mergeCell ref="B73:F73"/>
    <mergeCell ref="B62:F62"/>
    <mergeCell ref="L35:N36"/>
    <mergeCell ref="O35:O36"/>
    <mergeCell ref="L32:N33"/>
    <mergeCell ref="O32:O33"/>
  </mergeCells>
  <phoneticPr fontId="2"/>
  <conditionalFormatting sqref="J11:J14 J17:J58 J72:J73 J76:J65538 J60:J63">
    <cfRule type="cellIs" dxfId="83" priority="37" stopIfTrue="1" operator="between">
      <formula>0.001</formula>
      <formula>0.75</formula>
    </cfRule>
    <cfRule type="cellIs" dxfId="82" priority="38" stopIfTrue="1" operator="between">
      <formula>0.751</formula>
      <formula>1.1</formula>
    </cfRule>
    <cfRule type="cellIs" dxfId="81" priority="39" stopIfTrue="1" operator="greaterThan">
      <formula>1.1</formula>
    </cfRule>
  </conditionalFormatting>
  <conditionalFormatting sqref="M5">
    <cfRule type="cellIs" dxfId="80" priority="40" stopIfTrue="1" operator="equal">
      <formula>"Ｓ：事前公開（事後修正不可媒体）"</formula>
    </cfRule>
    <cfRule type="cellIs" dxfId="79" priority="41" stopIfTrue="1" operator="equal">
      <formula>"Ａ：事前公開（事後修正可能媒体）"</formula>
    </cfRule>
    <cfRule type="cellIs" dxfId="78" priority="42" stopIfTrue="1" operator="equal">
      <formula>"Ｂ：事前非公開（事後修正不可媒体）"</formula>
    </cfRule>
  </conditionalFormatting>
  <conditionalFormatting sqref="J15">
    <cfRule type="cellIs" dxfId="77" priority="34" stopIfTrue="1" operator="between">
      <formula>0.001</formula>
      <formula>0.75</formula>
    </cfRule>
    <cfRule type="cellIs" dxfId="76" priority="35" stopIfTrue="1" operator="between">
      <formula>0.751</formula>
      <formula>1.1</formula>
    </cfRule>
    <cfRule type="cellIs" dxfId="75" priority="36" stopIfTrue="1" operator="greaterThan">
      <formula>1.1</formula>
    </cfRule>
  </conditionalFormatting>
  <conditionalFormatting sqref="J16">
    <cfRule type="cellIs" dxfId="74" priority="31" stopIfTrue="1" operator="between">
      <formula>0.001</formula>
      <formula>0.75</formula>
    </cfRule>
    <cfRule type="cellIs" dxfId="73" priority="32" stopIfTrue="1" operator="between">
      <formula>0.751</formula>
      <formula>1.1</formula>
    </cfRule>
    <cfRule type="cellIs" dxfId="72" priority="33" stopIfTrue="1" operator="greaterThan">
      <formula>1.1</formula>
    </cfRule>
  </conditionalFormatting>
  <conditionalFormatting sqref="J59">
    <cfRule type="cellIs" dxfId="71" priority="28" stopIfTrue="1" operator="between">
      <formula>0.001</formula>
      <formula>0.75</formula>
    </cfRule>
    <cfRule type="cellIs" dxfId="70" priority="29" stopIfTrue="1" operator="between">
      <formula>0.751</formula>
      <formula>1.1</formula>
    </cfRule>
    <cfRule type="cellIs" dxfId="69" priority="30" stopIfTrue="1" operator="greaterThan">
      <formula>1.1</formula>
    </cfRule>
  </conditionalFormatting>
  <conditionalFormatting sqref="J70">
    <cfRule type="cellIs" dxfId="68" priority="25" stopIfTrue="1" operator="between">
      <formula>0.001</formula>
      <formula>0.75</formula>
    </cfRule>
    <cfRule type="cellIs" dxfId="67" priority="26" stopIfTrue="1" operator="between">
      <formula>0.751</formula>
      <formula>1.1</formula>
    </cfRule>
    <cfRule type="cellIs" dxfId="66" priority="27" stopIfTrue="1" operator="greaterThan">
      <formula>1.1</formula>
    </cfRule>
  </conditionalFormatting>
  <conditionalFormatting sqref="J69">
    <cfRule type="cellIs" dxfId="65" priority="19" stopIfTrue="1" operator="between">
      <formula>0.001</formula>
      <formula>0.75</formula>
    </cfRule>
    <cfRule type="cellIs" dxfId="64" priority="20" stopIfTrue="1" operator="between">
      <formula>0.751</formula>
      <formula>1.1</formula>
    </cfRule>
    <cfRule type="cellIs" dxfId="63" priority="21" stopIfTrue="1" operator="greaterThan">
      <formula>1.1</formula>
    </cfRule>
  </conditionalFormatting>
  <conditionalFormatting sqref="J64">
    <cfRule type="cellIs" dxfId="62" priority="22" stopIfTrue="1" operator="between">
      <formula>0.001</formula>
      <formula>0.75</formula>
    </cfRule>
    <cfRule type="cellIs" dxfId="61" priority="23" stopIfTrue="1" operator="between">
      <formula>0.751</formula>
      <formula>1.1</formula>
    </cfRule>
    <cfRule type="cellIs" dxfId="60" priority="24" stopIfTrue="1" operator="greaterThan">
      <formula>1.1</formula>
    </cfRule>
  </conditionalFormatting>
  <conditionalFormatting sqref="J66">
    <cfRule type="cellIs" dxfId="59" priority="13" stopIfTrue="1" operator="between">
      <formula>0.001</formula>
      <formula>0.75</formula>
    </cfRule>
    <cfRule type="cellIs" dxfId="58" priority="14" stopIfTrue="1" operator="between">
      <formula>0.751</formula>
      <formula>1.1</formula>
    </cfRule>
    <cfRule type="cellIs" dxfId="57" priority="15" stopIfTrue="1" operator="greaterThan">
      <formula>1.1</formula>
    </cfRule>
  </conditionalFormatting>
  <conditionalFormatting sqref="J65">
    <cfRule type="cellIs" dxfId="56" priority="16" stopIfTrue="1" operator="between">
      <formula>0.001</formula>
      <formula>0.75</formula>
    </cfRule>
    <cfRule type="cellIs" dxfId="55" priority="17" stopIfTrue="1" operator="between">
      <formula>0.751</formula>
      <formula>1.1</formula>
    </cfRule>
    <cfRule type="cellIs" dxfId="54" priority="18" stopIfTrue="1" operator="greaterThan">
      <formula>1.1</formula>
    </cfRule>
  </conditionalFormatting>
  <conditionalFormatting sqref="J71">
    <cfRule type="cellIs" dxfId="53" priority="10" stopIfTrue="1" operator="between">
      <formula>0.001</formula>
      <formula>0.75</formula>
    </cfRule>
    <cfRule type="cellIs" dxfId="52" priority="11" stopIfTrue="1" operator="between">
      <formula>0.751</formula>
      <formula>1.1</formula>
    </cfRule>
    <cfRule type="cellIs" dxfId="51" priority="12" stopIfTrue="1" operator="greaterThan">
      <formula>1.1</formula>
    </cfRule>
  </conditionalFormatting>
  <conditionalFormatting sqref="J68">
    <cfRule type="cellIs" dxfId="50" priority="4" stopIfTrue="1" operator="between">
      <formula>0.001</formula>
      <formula>0.75</formula>
    </cfRule>
    <cfRule type="cellIs" dxfId="49" priority="5" stopIfTrue="1" operator="between">
      <formula>0.751</formula>
      <formula>1.1</formula>
    </cfRule>
    <cfRule type="cellIs" dxfId="48" priority="6" stopIfTrue="1" operator="greaterThan">
      <formula>1.1</formula>
    </cfRule>
  </conditionalFormatting>
  <conditionalFormatting sqref="J67">
    <cfRule type="cellIs" dxfId="47" priority="7" stopIfTrue="1" operator="between">
      <formula>0.001</formula>
      <formula>0.75</formula>
    </cfRule>
    <cfRule type="cellIs" dxfId="46" priority="8" stopIfTrue="1" operator="between">
      <formula>0.751</formula>
      <formula>1.1</formula>
    </cfRule>
    <cfRule type="cellIs" dxfId="45" priority="9" stopIfTrue="1" operator="greaterThan">
      <formula>1.1</formula>
    </cfRule>
  </conditionalFormatting>
  <conditionalFormatting sqref="M6">
    <cfRule type="cellIs" dxfId="44" priority="1" stopIfTrue="1" operator="equal">
      <formula>"Ｓ：事前公開（事後修正不可媒体）"</formula>
    </cfRule>
    <cfRule type="cellIs" dxfId="43" priority="2" stopIfTrue="1" operator="equal">
      <formula>"Ａ：事前非公開（事後修正不可媒体）"</formula>
    </cfRule>
    <cfRule type="cellIs" dxfId="42" priority="3" stopIfTrue="1" operator="equal">
      <formula>"Ｂ：事前公開（事後修正可能媒体）"</formula>
    </cfRule>
  </conditionalFormatting>
  <dataValidations count="3">
    <dataValidation type="list" allowBlank="1" showInputMessage="1" showErrorMessage="1" sqref="M6:P6">
      <formula1>"Ｓ：事前公開（事後修正不可媒体）, Ａ：事前非公開（事後修正不可媒体）, Ｂ：事前公開（事後修正可能媒体）, Ｃ：事前非公開（事後修正可能媒体）, Ｄ：その他"</formula1>
    </dataValidation>
    <dataValidation type="list" allowBlank="1" showInputMessage="1" showErrorMessage="1" sqref="R5:S6">
      <formula1>"S：事前公開（事後修正不可媒体）, A1：事前公開（事後修正可能媒体）, A2：事後公開（事後修正不可媒体）, 公開, 非公開"</formula1>
    </dataValidation>
    <dataValidation type="list" allowBlank="1" showInputMessage="1" showErrorMessage="1" sqref="O4:P4">
      <formula1>"買い目・金額提示, 買い目提示（均等計算）, 買い目提示（特殊計算）, 印のみ提示（特殊計算）, その他（特殊計算）"</formula1>
    </dataValidation>
  </dataValidations>
  <printOptions horizontalCentered="1"/>
  <pageMargins left="0.39370078740157483" right="0.39370078740157483" top="0.47244094488188981" bottom="0.19685039370078741" header="0.51181102362204722" footer="0.51181102362204722"/>
  <pageSetup paperSize="9"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Normal="120" workbookViewId="0">
      <selection activeCell="C8" sqref="C8"/>
    </sheetView>
  </sheetViews>
  <sheetFormatPr defaultColWidth="9" defaultRowHeight="12" customHeight="1" x14ac:dyDescent="0.2"/>
  <cols>
    <col min="1" max="1" width="0.88671875" style="2" customWidth="1"/>
    <col min="2" max="2" width="3" style="2" customWidth="1"/>
    <col min="3" max="3" width="8.88671875" style="2" customWidth="1"/>
    <col min="4" max="5" width="4.6640625" style="2" customWidth="1"/>
    <col min="6" max="6" width="10.6640625" style="2" customWidth="1"/>
    <col min="7" max="8" width="5.88671875" style="1" customWidth="1"/>
    <col min="9" max="9" width="6.88671875" style="1" customWidth="1"/>
    <col min="10" max="10" width="5.88671875" style="1" customWidth="1"/>
    <col min="11" max="11" width="2.33203125" style="1" customWidth="1"/>
    <col min="12" max="12" width="9" style="1" customWidth="1"/>
    <col min="13" max="13" width="5.88671875" style="1" customWidth="1"/>
    <col min="14" max="14" width="4.77734375" style="1" customWidth="1"/>
    <col min="15" max="15" width="9" style="1" customWidth="1"/>
    <col min="16" max="16" width="4.88671875" style="1" customWidth="1"/>
    <col min="17" max="16384" width="9" style="1"/>
  </cols>
  <sheetData>
    <row r="1" spans="1:22" ht="19.2" customHeight="1" x14ac:dyDescent="0.2">
      <c r="B1" s="159" t="s">
        <v>14</v>
      </c>
      <c r="C1" s="160"/>
      <c r="D1" s="160"/>
      <c r="E1" s="160"/>
      <c r="F1" s="160"/>
      <c r="G1" s="160"/>
      <c r="H1" s="160"/>
      <c r="I1" s="160"/>
      <c r="J1" s="160"/>
      <c r="K1" s="160"/>
      <c r="L1" s="160"/>
      <c r="M1" s="160"/>
      <c r="N1" s="160"/>
      <c r="O1" s="160"/>
      <c r="P1" s="160"/>
    </row>
    <row r="2" spans="1:22" ht="5.4" customHeight="1" x14ac:dyDescent="0.2">
      <c r="B2" s="161"/>
      <c r="C2" s="162"/>
      <c r="D2" s="162"/>
      <c r="E2" s="162"/>
      <c r="F2" s="162"/>
      <c r="G2" s="162"/>
      <c r="H2" s="162"/>
      <c r="I2" s="162"/>
      <c r="J2" s="162"/>
      <c r="K2" s="162"/>
      <c r="L2" s="162"/>
      <c r="M2" s="162"/>
      <c r="N2" s="162"/>
      <c r="O2" s="162"/>
      <c r="P2" s="162"/>
    </row>
    <row r="3" spans="1:22" ht="12" customHeight="1" thickBot="1" x14ac:dyDescent="0.25">
      <c r="B3" s="2" t="s">
        <v>23</v>
      </c>
      <c r="P3" s="75" t="s">
        <v>52</v>
      </c>
    </row>
    <row r="4" spans="1:22" ht="24" customHeight="1" x14ac:dyDescent="0.2">
      <c r="B4" s="163" t="s">
        <v>16</v>
      </c>
      <c r="C4" s="164"/>
      <c r="D4" s="165"/>
      <c r="E4" s="165"/>
      <c r="F4" s="165"/>
      <c r="G4" s="165"/>
      <c r="H4" s="43" t="s">
        <v>13</v>
      </c>
      <c r="I4" s="31"/>
      <c r="J4" s="43" t="s">
        <v>33</v>
      </c>
      <c r="K4" s="166"/>
      <c r="L4" s="166"/>
      <c r="M4" s="167"/>
      <c r="N4" s="43" t="s">
        <v>15</v>
      </c>
      <c r="O4" s="168"/>
      <c r="P4" s="169"/>
      <c r="Q4" s="12"/>
      <c r="R4" s="12"/>
      <c r="S4" s="12"/>
    </row>
    <row r="5" spans="1:22" ht="18" customHeight="1" x14ac:dyDescent="0.2">
      <c r="B5" s="148" t="s">
        <v>20</v>
      </c>
      <c r="C5" s="149"/>
      <c r="D5" s="150"/>
      <c r="E5" s="151"/>
      <c r="F5" s="151"/>
      <c r="G5" s="151"/>
      <c r="H5" s="151"/>
      <c r="I5" s="151"/>
      <c r="J5" s="151"/>
      <c r="K5" s="152"/>
      <c r="L5" s="10" t="s">
        <v>27</v>
      </c>
      <c r="M5" s="153"/>
      <c r="N5" s="154"/>
      <c r="O5" s="154"/>
      <c r="P5" s="155"/>
      <c r="R5" s="12"/>
      <c r="S5" s="44"/>
    </row>
    <row r="6" spans="1:22" ht="18" customHeight="1" x14ac:dyDescent="0.2">
      <c r="B6" s="148" t="s">
        <v>18</v>
      </c>
      <c r="C6" s="149"/>
      <c r="D6" s="150"/>
      <c r="E6" s="151"/>
      <c r="F6" s="151"/>
      <c r="G6" s="151"/>
      <c r="H6" s="151"/>
      <c r="I6" s="151"/>
      <c r="J6" s="151"/>
      <c r="K6" s="152"/>
      <c r="L6" s="10" t="s">
        <v>19</v>
      </c>
      <c r="M6" s="156"/>
      <c r="N6" s="157"/>
      <c r="O6" s="157"/>
      <c r="P6" s="158"/>
      <c r="R6" s="12"/>
      <c r="S6" s="44"/>
    </row>
    <row r="7" spans="1:22" ht="24" customHeight="1" thickBot="1" x14ac:dyDescent="0.25">
      <c r="B7" s="137" t="s">
        <v>21</v>
      </c>
      <c r="C7" s="138"/>
      <c r="D7" s="173"/>
      <c r="E7" s="174"/>
      <c r="F7" s="174"/>
      <c r="G7" s="174"/>
      <c r="H7" s="174"/>
      <c r="I7" s="174"/>
      <c r="J7" s="174"/>
      <c r="K7" s="174"/>
      <c r="L7" s="174"/>
      <c r="M7" s="174"/>
      <c r="N7" s="174"/>
      <c r="O7" s="174"/>
      <c r="P7" s="175"/>
    </row>
    <row r="8" spans="1:22" ht="12" customHeight="1" x14ac:dyDescent="0.2">
      <c r="C8" s="7"/>
      <c r="D8" s="6"/>
      <c r="E8" s="6"/>
      <c r="F8" s="6"/>
      <c r="G8" s="6"/>
      <c r="H8" s="6"/>
      <c r="I8" s="6"/>
      <c r="J8" s="6"/>
      <c r="K8" s="6"/>
      <c r="L8" s="6"/>
      <c r="M8" s="6"/>
      <c r="N8" s="6"/>
      <c r="O8" s="6"/>
    </row>
    <row r="9" spans="1:22" ht="12" customHeight="1" thickBot="1" x14ac:dyDescent="0.25">
      <c r="B9" s="2" t="s">
        <v>22</v>
      </c>
      <c r="C9" s="7"/>
      <c r="D9" s="6"/>
      <c r="E9" s="6"/>
      <c r="F9" s="6"/>
      <c r="G9" s="6"/>
      <c r="H9" s="6"/>
      <c r="I9" s="6"/>
      <c r="J9" s="6"/>
      <c r="K9" s="6"/>
      <c r="L9" s="45" t="s">
        <v>24</v>
      </c>
      <c r="M9" s="6"/>
      <c r="N9" s="6"/>
      <c r="O9" s="6"/>
    </row>
    <row r="10" spans="1:22" s="8" customFormat="1" ht="12" customHeight="1" x14ac:dyDescent="0.2">
      <c r="A10" s="7"/>
      <c r="B10" s="33" t="s">
        <v>5</v>
      </c>
      <c r="C10" s="34" t="s">
        <v>32</v>
      </c>
      <c r="D10" s="50" t="s">
        <v>29</v>
      </c>
      <c r="E10" s="50" t="s">
        <v>30</v>
      </c>
      <c r="F10" s="50" t="s">
        <v>25</v>
      </c>
      <c r="G10" s="34" t="s">
        <v>4</v>
      </c>
      <c r="H10" s="35" t="s">
        <v>3</v>
      </c>
      <c r="I10" s="32" t="s">
        <v>0</v>
      </c>
      <c r="J10" s="9" t="s">
        <v>1</v>
      </c>
      <c r="L10" s="45"/>
      <c r="M10" s="17"/>
      <c r="N10" s="15"/>
      <c r="O10" s="15"/>
      <c r="P10" s="14"/>
      <c r="R10" s="16"/>
      <c r="S10" s="17"/>
      <c r="T10" s="15"/>
      <c r="U10" s="15"/>
      <c r="V10" s="14"/>
    </row>
    <row r="11" spans="1:22" ht="12" customHeight="1" thickBot="1" x14ac:dyDescent="0.25">
      <c r="B11" s="46">
        <v>1</v>
      </c>
      <c r="C11" s="4"/>
      <c r="D11" s="5"/>
      <c r="E11" s="5"/>
      <c r="F11" s="5"/>
      <c r="G11" s="5"/>
      <c r="H11" s="36"/>
      <c r="I11" s="51">
        <f t="shared" ref="I11:I61" si="0">H11-G11</f>
        <v>0</v>
      </c>
      <c r="J11" s="52" t="e">
        <f t="shared" ref="J11:J62" si="1">H11/G11</f>
        <v>#DIV/0!</v>
      </c>
      <c r="M11" s="30" t="s">
        <v>10</v>
      </c>
      <c r="N11" s="9" t="s">
        <v>38</v>
      </c>
      <c r="O11" s="10" t="s">
        <v>39</v>
      </c>
      <c r="R11" s="18"/>
      <c r="S11" s="19"/>
      <c r="T11" s="20"/>
      <c r="U11" s="20"/>
      <c r="V11" s="3"/>
    </row>
    <row r="12" spans="1:22" ht="12" customHeight="1" x14ac:dyDescent="0.2">
      <c r="B12" s="46">
        <v>2</v>
      </c>
      <c r="C12" s="4"/>
      <c r="D12" s="5"/>
      <c r="E12" s="5"/>
      <c r="F12" s="5"/>
      <c r="G12" s="5"/>
      <c r="H12" s="36"/>
      <c r="I12" s="51">
        <f t="shared" si="0"/>
        <v>0</v>
      </c>
      <c r="J12" s="52" t="e">
        <f t="shared" si="1"/>
        <v>#DIV/0!</v>
      </c>
      <c r="L12" s="142" t="s">
        <v>17</v>
      </c>
      <c r="M12" s="144"/>
      <c r="N12" s="146"/>
      <c r="O12" s="132"/>
      <c r="P12" s="13"/>
      <c r="R12" s="3"/>
      <c r="S12" s="3"/>
      <c r="T12" s="3"/>
      <c r="U12" s="3"/>
      <c r="V12" s="3"/>
    </row>
    <row r="13" spans="1:22" ht="12" customHeight="1" thickBot="1" x14ac:dyDescent="0.25">
      <c r="B13" s="46">
        <v>3</v>
      </c>
      <c r="C13" s="4"/>
      <c r="D13" s="5"/>
      <c r="E13" s="5"/>
      <c r="F13" s="5"/>
      <c r="G13" s="5"/>
      <c r="H13" s="36"/>
      <c r="I13" s="51">
        <f t="shared" si="0"/>
        <v>0</v>
      </c>
      <c r="J13" s="52" t="e">
        <f t="shared" si="1"/>
        <v>#DIV/0!</v>
      </c>
      <c r="L13" s="143"/>
      <c r="M13" s="145"/>
      <c r="N13" s="147"/>
      <c r="O13" s="133"/>
      <c r="R13" s="21"/>
      <c r="S13" s="22"/>
      <c r="T13" s="15"/>
      <c r="U13" s="23"/>
      <c r="V13" s="3"/>
    </row>
    <row r="14" spans="1:22" ht="12" customHeight="1" x14ac:dyDescent="0.2">
      <c r="B14" s="46">
        <v>4</v>
      </c>
      <c r="C14" s="4"/>
      <c r="D14" s="5"/>
      <c r="E14" s="5"/>
      <c r="F14" s="5"/>
      <c r="G14" s="5"/>
      <c r="H14" s="36"/>
      <c r="I14" s="51">
        <f t="shared" si="0"/>
        <v>0</v>
      </c>
      <c r="J14" s="52" t="e">
        <f t="shared" si="1"/>
        <v>#DIV/0!</v>
      </c>
      <c r="N14" s="48"/>
      <c r="O14" s="49"/>
      <c r="R14" s="21"/>
      <c r="S14" s="22"/>
      <c r="T14" s="20"/>
      <c r="U14" s="24"/>
      <c r="V14" s="3"/>
    </row>
    <row r="15" spans="1:22" ht="12" customHeight="1" x14ac:dyDescent="0.2">
      <c r="B15" s="46">
        <v>5</v>
      </c>
      <c r="C15" s="4"/>
      <c r="D15" s="5"/>
      <c r="E15" s="5"/>
      <c r="F15" s="5"/>
      <c r="G15" s="5"/>
      <c r="H15" s="36"/>
      <c r="I15" s="51">
        <f t="shared" si="0"/>
        <v>0</v>
      </c>
      <c r="J15" s="52" t="e">
        <f t="shared" si="1"/>
        <v>#DIV/0!</v>
      </c>
      <c r="L15" s="126" t="s">
        <v>28</v>
      </c>
      <c r="M15" s="128" t="e">
        <f>M17+M19+M21</f>
        <v>#DIV/0!</v>
      </c>
      <c r="N15" s="132"/>
      <c r="O15" s="134"/>
      <c r="R15" s="21"/>
      <c r="S15" s="22"/>
      <c r="T15" s="20"/>
      <c r="U15" s="24"/>
      <c r="V15" s="3"/>
    </row>
    <row r="16" spans="1:22" ht="12" customHeight="1" x14ac:dyDescent="0.2">
      <c r="B16" s="46">
        <v>6</v>
      </c>
      <c r="C16" s="4"/>
      <c r="D16" s="5"/>
      <c r="E16" s="5"/>
      <c r="F16" s="5"/>
      <c r="G16" s="5"/>
      <c r="H16" s="36"/>
      <c r="I16" s="51">
        <f t="shared" si="0"/>
        <v>0</v>
      </c>
      <c r="J16" s="52" t="e">
        <f t="shared" si="1"/>
        <v>#DIV/0!</v>
      </c>
      <c r="L16" s="127"/>
      <c r="M16" s="136"/>
      <c r="N16" s="133"/>
      <c r="O16" s="135"/>
      <c r="R16" s="21"/>
      <c r="S16" s="22"/>
      <c r="T16" s="20"/>
      <c r="U16" s="24"/>
      <c r="V16" s="3"/>
    </row>
    <row r="17" spans="2:22" ht="12" customHeight="1" x14ac:dyDescent="0.2">
      <c r="B17" s="46">
        <v>7</v>
      </c>
      <c r="C17" s="4"/>
      <c r="D17" s="5"/>
      <c r="E17" s="5"/>
      <c r="F17" s="5"/>
      <c r="G17" s="5"/>
      <c r="H17" s="36"/>
      <c r="I17" s="51">
        <f t="shared" si="0"/>
        <v>0</v>
      </c>
      <c r="J17" s="52" t="e">
        <f t="shared" si="1"/>
        <v>#DIV/0!</v>
      </c>
      <c r="L17" s="126" t="s">
        <v>11</v>
      </c>
      <c r="M17" s="128" t="e">
        <f>(COUNTIF(J11:J61,"&gt;=100%"))/M12</f>
        <v>#DIV/0!</v>
      </c>
      <c r="N17" s="130">
        <v>100</v>
      </c>
      <c r="O17" s="109" t="e">
        <f>M17*N17</f>
        <v>#DIV/0!</v>
      </c>
      <c r="R17" s="21"/>
      <c r="S17" s="22"/>
      <c r="T17" s="15"/>
      <c r="U17" s="23"/>
      <c r="V17" s="29"/>
    </row>
    <row r="18" spans="2:22" ht="12" customHeight="1" x14ac:dyDescent="0.2">
      <c r="B18" s="46">
        <v>8</v>
      </c>
      <c r="C18" s="4"/>
      <c r="D18" s="5"/>
      <c r="E18" s="5"/>
      <c r="F18" s="5"/>
      <c r="G18" s="5"/>
      <c r="H18" s="36"/>
      <c r="I18" s="51">
        <f t="shared" si="0"/>
        <v>0</v>
      </c>
      <c r="J18" s="52" t="e">
        <f t="shared" si="1"/>
        <v>#DIV/0!</v>
      </c>
      <c r="L18" s="127"/>
      <c r="M18" s="129"/>
      <c r="N18" s="131"/>
      <c r="O18" s="110"/>
      <c r="P18" s="1" t="s">
        <v>40</v>
      </c>
      <c r="R18" s="21"/>
      <c r="S18" s="22"/>
      <c r="T18" s="20"/>
      <c r="U18" s="24"/>
      <c r="V18" s="3"/>
    </row>
    <row r="19" spans="2:22" ht="12" customHeight="1" x14ac:dyDescent="0.2">
      <c r="B19" s="46">
        <v>9</v>
      </c>
      <c r="C19" s="4"/>
      <c r="D19" s="5"/>
      <c r="E19" s="5"/>
      <c r="F19" s="5"/>
      <c r="G19" s="5"/>
      <c r="H19" s="36"/>
      <c r="I19" s="51">
        <f t="shared" si="0"/>
        <v>0</v>
      </c>
      <c r="J19" s="52" t="e">
        <f t="shared" si="1"/>
        <v>#DIV/0!</v>
      </c>
      <c r="L19" s="126" t="s">
        <v>6</v>
      </c>
      <c r="M19" s="128" t="e">
        <f>(COUNTIF(J11:J61,"&lt;100%")-COUNTIF(J11:J61,"&lt;75%"))/M12</f>
        <v>#DIV/0!</v>
      </c>
      <c r="N19" s="130">
        <v>30</v>
      </c>
      <c r="O19" s="109" t="e">
        <f>M19*N19</f>
        <v>#DIV/0!</v>
      </c>
      <c r="P19" s="11"/>
      <c r="R19" s="21"/>
      <c r="S19" s="22"/>
      <c r="T19" s="15"/>
      <c r="U19" s="23"/>
      <c r="V19" s="3"/>
    </row>
    <row r="20" spans="2:22" ht="12" customHeight="1" x14ac:dyDescent="0.2">
      <c r="B20" s="46">
        <v>10</v>
      </c>
      <c r="C20" s="4"/>
      <c r="D20" s="5"/>
      <c r="E20" s="5"/>
      <c r="F20" s="5"/>
      <c r="G20" s="5"/>
      <c r="H20" s="36"/>
      <c r="I20" s="51">
        <f t="shared" si="0"/>
        <v>0</v>
      </c>
      <c r="J20" s="52" t="e">
        <f t="shared" si="1"/>
        <v>#DIV/0!</v>
      </c>
      <c r="L20" s="127"/>
      <c r="M20" s="129"/>
      <c r="N20" s="131"/>
      <c r="O20" s="110"/>
      <c r="P20" s="1" t="s">
        <v>41</v>
      </c>
      <c r="R20" s="21"/>
      <c r="S20" s="22"/>
      <c r="T20" s="20"/>
      <c r="U20" s="24"/>
      <c r="V20" s="3"/>
    </row>
    <row r="21" spans="2:22" ht="12" customHeight="1" x14ac:dyDescent="0.2">
      <c r="B21" s="46">
        <v>11</v>
      </c>
      <c r="C21" s="4"/>
      <c r="D21" s="5"/>
      <c r="E21" s="5"/>
      <c r="F21" s="5"/>
      <c r="G21" s="5"/>
      <c r="H21" s="36"/>
      <c r="I21" s="51">
        <f>H21-G21</f>
        <v>0</v>
      </c>
      <c r="J21" s="52" t="e">
        <f>H21/G21</f>
        <v>#DIV/0!</v>
      </c>
      <c r="L21" s="126" t="s">
        <v>12</v>
      </c>
      <c r="M21" s="128" t="e">
        <f>(COUNTIF(J11:J61,"&lt;75%")-COUNTIF(J11:J61,"=0%"))/M12</f>
        <v>#DIV/0!</v>
      </c>
      <c r="N21" s="132"/>
      <c r="O21" s="134"/>
      <c r="R21" s="14"/>
      <c r="S21" s="25"/>
      <c r="T21" s="25"/>
      <c r="U21" s="23"/>
      <c r="V21" s="3"/>
    </row>
    <row r="22" spans="2:22" ht="12" customHeight="1" x14ac:dyDescent="0.2">
      <c r="B22" s="46">
        <v>12</v>
      </c>
      <c r="C22" s="4"/>
      <c r="D22" s="5"/>
      <c r="E22" s="5"/>
      <c r="F22" s="5"/>
      <c r="G22" s="5"/>
      <c r="H22" s="36"/>
      <c r="I22" s="51">
        <f t="shared" si="0"/>
        <v>0</v>
      </c>
      <c r="J22" s="52" t="e">
        <f t="shared" si="1"/>
        <v>#DIV/0!</v>
      </c>
      <c r="L22" s="127"/>
      <c r="M22" s="129"/>
      <c r="N22" s="133"/>
      <c r="O22" s="135"/>
      <c r="R22" s="14"/>
      <c r="S22" s="25"/>
      <c r="T22" s="25"/>
      <c r="U22" s="24"/>
      <c r="V22" s="3"/>
    </row>
    <row r="23" spans="2:22" ht="12" customHeight="1" x14ac:dyDescent="0.2">
      <c r="B23" s="46">
        <v>13</v>
      </c>
      <c r="C23" s="4"/>
      <c r="D23" s="5"/>
      <c r="E23" s="5"/>
      <c r="F23" s="5"/>
      <c r="G23" s="5"/>
      <c r="H23" s="36"/>
      <c r="I23" s="51">
        <f>H23-G23</f>
        <v>0</v>
      </c>
      <c r="J23" s="52" t="e">
        <f>H23/G23</f>
        <v>#DIV/0!</v>
      </c>
      <c r="L23" s="107" t="s">
        <v>31</v>
      </c>
      <c r="M23" s="108"/>
      <c r="N23" s="101"/>
      <c r="O23" s="109" t="e">
        <f>SUM(O17:O22)</f>
        <v>#DIV/0!</v>
      </c>
      <c r="R23" s="3"/>
      <c r="S23" s="3"/>
      <c r="T23" s="3"/>
      <c r="U23" s="3"/>
      <c r="V23" s="3"/>
    </row>
    <row r="24" spans="2:22" ht="12" customHeight="1" x14ac:dyDescent="0.2">
      <c r="B24" s="46">
        <v>14</v>
      </c>
      <c r="C24" s="4"/>
      <c r="D24" s="5"/>
      <c r="E24" s="5"/>
      <c r="F24" s="5"/>
      <c r="G24" s="5"/>
      <c r="H24" s="36"/>
      <c r="I24" s="51">
        <f>H24-G24</f>
        <v>0</v>
      </c>
      <c r="J24" s="52" t="e">
        <f>H24/G24</f>
        <v>#DIV/0!</v>
      </c>
      <c r="L24" s="102"/>
      <c r="M24" s="103"/>
      <c r="N24" s="104"/>
      <c r="O24" s="110"/>
      <c r="P24" s="1" t="s">
        <v>42</v>
      </c>
      <c r="R24" s="21"/>
      <c r="S24" s="22"/>
      <c r="T24" s="15"/>
      <c r="U24" s="23"/>
      <c r="V24" s="3"/>
    </row>
    <row r="25" spans="2:22" ht="12" customHeight="1" x14ac:dyDescent="0.2">
      <c r="B25" s="46">
        <v>15</v>
      </c>
      <c r="C25" s="4"/>
      <c r="D25" s="5"/>
      <c r="E25" s="5"/>
      <c r="F25" s="5"/>
      <c r="G25" s="5"/>
      <c r="H25" s="36"/>
      <c r="I25" s="51">
        <f t="shared" si="0"/>
        <v>0</v>
      </c>
      <c r="J25" s="52" t="e">
        <f t="shared" si="1"/>
        <v>#DIV/0!</v>
      </c>
      <c r="R25" s="21"/>
      <c r="S25" s="22"/>
      <c r="T25" s="20"/>
      <c r="U25" s="24"/>
      <c r="V25" s="3"/>
    </row>
    <row r="26" spans="2:22" ht="12" customHeight="1" x14ac:dyDescent="0.2">
      <c r="B26" s="46">
        <v>16</v>
      </c>
      <c r="C26" s="4"/>
      <c r="D26" s="5"/>
      <c r="E26" s="5"/>
      <c r="F26" s="5"/>
      <c r="G26" s="5"/>
      <c r="H26" s="36"/>
      <c r="I26" s="51">
        <f>H26-G26</f>
        <v>0</v>
      </c>
      <c r="J26" s="52" t="e">
        <f>H26/G26</f>
        <v>#DIV/0!</v>
      </c>
      <c r="L26" s="126" t="s">
        <v>7</v>
      </c>
      <c r="M26" s="128" t="e">
        <f>J62</f>
        <v>#DIV/0!</v>
      </c>
      <c r="N26" s="130" t="s">
        <v>69</v>
      </c>
      <c r="O26" s="109" t="e">
        <f>IF(M26&gt;=1,M26*N26,(M26*N26)-20)</f>
        <v>#DIV/0!</v>
      </c>
      <c r="R26" s="21"/>
      <c r="S26" s="22"/>
      <c r="T26" s="15"/>
      <c r="U26" s="23"/>
      <c r="V26" s="29"/>
    </row>
    <row r="27" spans="2:22" ht="12" customHeight="1" x14ac:dyDescent="0.2">
      <c r="B27" s="46">
        <v>17</v>
      </c>
      <c r="C27" s="4"/>
      <c r="D27" s="5"/>
      <c r="E27" s="5"/>
      <c r="F27" s="5"/>
      <c r="G27" s="5"/>
      <c r="H27" s="36"/>
      <c r="I27" s="51">
        <f t="shared" si="0"/>
        <v>0</v>
      </c>
      <c r="J27" s="52" t="e">
        <f t="shared" si="1"/>
        <v>#DIV/0!</v>
      </c>
      <c r="L27" s="127"/>
      <c r="M27" s="129"/>
      <c r="N27" s="131"/>
      <c r="O27" s="110"/>
      <c r="P27" s="1" t="s">
        <v>43</v>
      </c>
      <c r="R27" s="21"/>
      <c r="S27" s="22"/>
      <c r="T27" s="20"/>
      <c r="U27" s="24"/>
      <c r="V27" s="3"/>
    </row>
    <row r="28" spans="2:22" ht="12" customHeight="1" x14ac:dyDescent="0.2">
      <c r="B28" s="46">
        <v>18</v>
      </c>
      <c r="C28" s="4"/>
      <c r="D28" s="5"/>
      <c r="E28" s="5"/>
      <c r="F28" s="5"/>
      <c r="G28" s="5"/>
      <c r="H28" s="36"/>
      <c r="I28" s="51">
        <f t="shared" si="0"/>
        <v>0</v>
      </c>
      <c r="J28" s="52" t="e">
        <f t="shared" si="1"/>
        <v>#DIV/0!</v>
      </c>
      <c r="L28" s="126" t="s">
        <v>8</v>
      </c>
      <c r="M28" s="128" t="e">
        <f>J73</f>
        <v>#DIV/0!</v>
      </c>
      <c r="N28" s="130">
        <v>55</v>
      </c>
      <c r="O28" s="109" t="e">
        <f>M28*N28</f>
        <v>#DIV/0!</v>
      </c>
      <c r="P28" s="11"/>
      <c r="R28" s="21"/>
      <c r="S28" s="22"/>
      <c r="T28" s="15"/>
      <c r="U28" s="23"/>
      <c r="V28" s="3"/>
    </row>
    <row r="29" spans="2:22" ht="12" customHeight="1" x14ac:dyDescent="0.2">
      <c r="B29" s="46">
        <v>19</v>
      </c>
      <c r="C29" s="4"/>
      <c r="D29" s="5"/>
      <c r="E29" s="5"/>
      <c r="F29" s="5"/>
      <c r="G29" s="5"/>
      <c r="H29" s="36"/>
      <c r="I29" s="51">
        <f t="shared" si="0"/>
        <v>0</v>
      </c>
      <c r="J29" s="52" t="e">
        <f t="shared" si="1"/>
        <v>#DIV/0!</v>
      </c>
      <c r="L29" s="127"/>
      <c r="M29" s="129"/>
      <c r="N29" s="131"/>
      <c r="O29" s="110"/>
      <c r="P29" s="1" t="s">
        <v>9</v>
      </c>
      <c r="R29" s="21"/>
      <c r="S29" s="22"/>
      <c r="T29" s="20"/>
      <c r="U29" s="24"/>
      <c r="V29" s="3"/>
    </row>
    <row r="30" spans="2:22" ht="12" customHeight="1" x14ac:dyDescent="0.2">
      <c r="B30" s="46">
        <v>20</v>
      </c>
      <c r="C30" s="4"/>
      <c r="D30" s="5"/>
      <c r="E30" s="5"/>
      <c r="F30" s="5"/>
      <c r="G30" s="5"/>
      <c r="H30" s="36"/>
      <c r="I30" s="51">
        <f t="shared" si="0"/>
        <v>0</v>
      </c>
      <c r="J30" s="52" t="e">
        <f t="shared" si="1"/>
        <v>#DIV/0!</v>
      </c>
      <c r="L30" s="126" t="s">
        <v>65</v>
      </c>
      <c r="M30" s="128" t="e">
        <f>IF(J73-1&gt;=0,J73-1,0)</f>
        <v>#DIV/0!</v>
      </c>
      <c r="N30" s="130" t="s">
        <v>70</v>
      </c>
      <c r="O30" s="109" t="e">
        <f>M30*20+M30*M30*80</f>
        <v>#DIV/0!</v>
      </c>
      <c r="R30" s="3"/>
      <c r="S30" s="3"/>
      <c r="T30" s="3"/>
      <c r="U30" s="3"/>
      <c r="V30" s="3"/>
    </row>
    <row r="31" spans="2:22" ht="12" customHeight="1" x14ac:dyDescent="0.2">
      <c r="B31" s="46">
        <v>21</v>
      </c>
      <c r="C31" s="4"/>
      <c r="D31" s="5"/>
      <c r="E31" s="5"/>
      <c r="F31" s="5"/>
      <c r="G31" s="5"/>
      <c r="H31" s="36"/>
      <c r="I31" s="51">
        <f t="shared" si="0"/>
        <v>0</v>
      </c>
      <c r="J31" s="52" t="e">
        <f t="shared" si="1"/>
        <v>#DIV/0!</v>
      </c>
      <c r="L31" s="127"/>
      <c r="M31" s="129"/>
      <c r="N31" s="131"/>
      <c r="O31" s="110"/>
      <c r="P31" s="1" t="s">
        <v>26</v>
      </c>
      <c r="R31" s="26"/>
      <c r="S31" s="25"/>
      <c r="T31" s="25"/>
      <c r="U31" s="27"/>
      <c r="V31" s="3"/>
    </row>
    <row r="32" spans="2:22" ht="12" customHeight="1" x14ac:dyDescent="0.2">
      <c r="B32" s="46">
        <v>22</v>
      </c>
      <c r="C32" s="4"/>
      <c r="D32" s="5"/>
      <c r="E32" s="5"/>
      <c r="F32" s="5"/>
      <c r="G32" s="5"/>
      <c r="H32" s="36"/>
      <c r="I32" s="51">
        <f t="shared" si="0"/>
        <v>0</v>
      </c>
      <c r="J32" s="52" t="e">
        <f t="shared" si="1"/>
        <v>#DIV/0!</v>
      </c>
      <c r="L32" s="107" t="s">
        <v>67</v>
      </c>
      <c r="M32" s="108"/>
      <c r="N32" s="101"/>
      <c r="O32" s="109" t="e">
        <f>SUM(O26:O31)</f>
        <v>#DIV/0!</v>
      </c>
      <c r="R32" s="14"/>
      <c r="S32" s="25"/>
      <c r="T32" s="25"/>
      <c r="U32" s="28"/>
      <c r="V32" s="3"/>
    </row>
    <row r="33" spans="2:15" ht="12" customHeight="1" x14ac:dyDescent="0.2">
      <c r="B33" s="46">
        <v>23</v>
      </c>
      <c r="C33" s="4"/>
      <c r="D33" s="5"/>
      <c r="E33" s="5"/>
      <c r="F33" s="5"/>
      <c r="G33" s="5"/>
      <c r="H33" s="36"/>
      <c r="I33" s="51">
        <f t="shared" si="0"/>
        <v>0</v>
      </c>
      <c r="J33" s="52" t="e">
        <f t="shared" si="1"/>
        <v>#DIV/0!</v>
      </c>
      <c r="L33" s="102"/>
      <c r="M33" s="103"/>
      <c r="N33" s="104"/>
      <c r="O33" s="110"/>
    </row>
    <row r="34" spans="2:15" ht="12" customHeight="1" x14ac:dyDescent="0.2">
      <c r="B34" s="46">
        <v>24</v>
      </c>
      <c r="C34" s="4"/>
      <c r="D34" s="5"/>
      <c r="E34" s="5"/>
      <c r="F34" s="5"/>
      <c r="G34" s="5"/>
      <c r="H34" s="36"/>
      <c r="I34" s="51">
        <f>H34-G34</f>
        <v>0</v>
      </c>
      <c r="J34" s="52" t="e">
        <f>H34/G34</f>
        <v>#DIV/0!</v>
      </c>
    </row>
    <row r="35" spans="2:15" ht="12" customHeight="1" x14ac:dyDescent="0.2">
      <c r="B35" s="46">
        <v>25</v>
      </c>
      <c r="C35" s="4"/>
      <c r="D35" s="5"/>
      <c r="E35" s="5"/>
      <c r="F35" s="5"/>
      <c r="G35" s="5"/>
      <c r="H35" s="36"/>
      <c r="I35" s="51">
        <f t="shared" si="0"/>
        <v>0</v>
      </c>
      <c r="J35" s="52" t="e">
        <f t="shared" si="1"/>
        <v>#DIV/0!</v>
      </c>
      <c r="L35" s="99" t="s">
        <v>68</v>
      </c>
      <c r="M35" s="100"/>
      <c r="N35" s="101"/>
      <c r="O35" s="105" t="e">
        <f>O23+O32</f>
        <v>#DIV/0!</v>
      </c>
    </row>
    <row r="36" spans="2:15" ht="12" customHeight="1" x14ac:dyDescent="0.2">
      <c r="B36" s="46">
        <v>26</v>
      </c>
      <c r="C36" s="4"/>
      <c r="D36" s="5"/>
      <c r="E36" s="5"/>
      <c r="F36" s="5"/>
      <c r="G36" s="5"/>
      <c r="H36" s="36"/>
      <c r="I36" s="51">
        <f>H36-G36</f>
        <v>0</v>
      </c>
      <c r="J36" s="52" t="e">
        <f>H36/G36</f>
        <v>#DIV/0!</v>
      </c>
      <c r="L36" s="102"/>
      <c r="M36" s="103"/>
      <c r="N36" s="104"/>
      <c r="O36" s="106"/>
    </row>
    <row r="37" spans="2:15" ht="12" customHeight="1" x14ac:dyDescent="0.2">
      <c r="B37" s="46">
        <v>27</v>
      </c>
      <c r="C37" s="4"/>
      <c r="D37" s="5"/>
      <c r="E37" s="5"/>
      <c r="F37" s="5"/>
      <c r="G37" s="5"/>
      <c r="H37" s="36"/>
      <c r="I37" s="51">
        <f t="shared" si="0"/>
        <v>0</v>
      </c>
      <c r="J37" s="52" t="e">
        <f t="shared" si="1"/>
        <v>#DIV/0!</v>
      </c>
    </row>
    <row r="38" spans="2:15" ht="12" customHeight="1" x14ac:dyDescent="0.2">
      <c r="B38" s="46">
        <v>28</v>
      </c>
      <c r="C38" s="4"/>
      <c r="D38" s="5"/>
      <c r="E38" s="5"/>
      <c r="F38" s="5"/>
      <c r="G38" s="5"/>
      <c r="H38" s="36"/>
      <c r="I38" s="51">
        <f>H38-G38</f>
        <v>0</v>
      </c>
      <c r="J38" s="52" t="e">
        <f>H38/G38</f>
        <v>#DIV/0!</v>
      </c>
      <c r="L38" s="1" t="s">
        <v>72</v>
      </c>
    </row>
    <row r="39" spans="2:15" ht="12" customHeight="1" x14ac:dyDescent="0.2">
      <c r="B39" s="46">
        <v>29</v>
      </c>
      <c r="C39" s="4"/>
      <c r="D39" s="5"/>
      <c r="E39" s="5"/>
      <c r="F39" s="5"/>
      <c r="G39" s="5"/>
      <c r="H39" s="36"/>
      <c r="I39" s="51">
        <f t="shared" si="0"/>
        <v>0</v>
      </c>
      <c r="J39" s="52" t="e">
        <f t="shared" si="1"/>
        <v>#DIV/0!</v>
      </c>
      <c r="L39" s="1" t="s">
        <v>71</v>
      </c>
    </row>
    <row r="40" spans="2:15" ht="12" customHeight="1" x14ac:dyDescent="0.2">
      <c r="B40" s="46">
        <v>30</v>
      </c>
      <c r="C40" s="4"/>
      <c r="D40" s="5"/>
      <c r="E40" s="5"/>
      <c r="F40" s="5"/>
      <c r="G40" s="5"/>
      <c r="H40" s="36"/>
      <c r="I40" s="51">
        <f>H40-G40</f>
        <v>0</v>
      </c>
      <c r="J40" s="52" t="e">
        <f>H40/G40</f>
        <v>#DIV/0!</v>
      </c>
    </row>
    <row r="41" spans="2:15" ht="12" customHeight="1" x14ac:dyDescent="0.2">
      <c r="B41" s="46">
        <v>31</v>
      </c>
      <c r="C41" s="4"/>
      <c r="D41" s="5"/>
      <c r="E41" s="5"/>
      <c r="F41" s="5"/>
      <c r="G41" s="5"/>
      <c r="H41" s="36"/>
      <c r="I41" s="51">
        <f t="shared" si="0"/>
        <v>0</v>
      </c>
      <c r="J41" s="52" t="e">
        <f t="shared" si="1"/>
        <v>#DIV/0!</v>
      </c>
    </row>
    <row r="42" spans="2:15" ht="12" customHeight="1" x14ac:dyDescent="0.2">
      <c r="B42" s="46">
        <v>32</v>
      </c>
      <c r="C42" s="4"/>
      <c r="D42" s="5"/>
      <c r="E42" s="5"/>
      <c r="F42" s="5"/>
      <c r="G42" s="5"/>
      <c r="H42" s="36"/>
      <c r="I42" s="51">
        <f t="shared" si="0"/>
        <v>0</v>
      </c>
      <c r="J42" s="52" t="e">
        <f t="shared" si="1"/>
        <v>#DIV/0!</v>
      </c>
    </row>
    <row r="43" spans="2:15" ht="12" customHeight="1" x14ac:dyDescent="0.2">
      <c r="B43" s="46">
        <v>33</v>
      </c>
      <c r="C43" s="4"/>
      <c r="D43" s="5"/>
      <c r="E43" s="5"/>
      <c r="F43" s="5"/>
      <c r="G43" s="5"/>
      <c r="H43" s="36"/>
      <c r="I43" s="51">
        <f t="shared" si="0"/>
        <v>0</v>
      </c>
      <c r="J43" s="52" t="e">
        <f t="shared" si="1"/>
        <v>#DIV/0!</v>
      </c>
    </row>
    <row r="44" spans="2:15" ht="12" customHeight="1" x14ac:dyDescent="0.2">
      <c r="B44" s="46">
        <v>34</v>
      </c>
      <c r="C44" s="4"/>
      <c r="D44" s="5"/>
      <c r="E44" s="5"/>
      <c r="F44" s="5"/>
      <c r="G44" s="5"/>
      <c r="H44" s="36"/>
      <c r="I44" s="51">
        <f>H44-G44</f>
        <v>0</v>
      </c>
      <c r="J44" s="52" t="e">
        <f>H44/G44</f>
        <v>#DIV/0!</v>
      </c>
    </row>
    <row r="45" spans="2:15" ht="12" customHeight="1" x14ac:dyDescent="0.2">
      <c r="B45" s="46">
        <v>35</v>
      </c>
      <c r="C45" s="4"/>
      <c r="D45" s="5"/>
      <c r="E45" s="5"/>
      <c r="F45" s="5"/>
      <c r="G45" s="5"/>
      <c r="H45" s="36"/>
      <c r="I45" s="51">
        <f>H45-G45</f>
        <v>0</v>
      </c>
      <c r="J45" s="52" t="e">
        <f>H45/G45</f>
        <v>#DIV/0!</v>
      </c>
    </row>
    <row r="46" spans="2:15" ht="12" customHeight="1" x14ac:dyDescent="0.2">
      <c r="B46" s="46">
        <v>36</v>
      </c>
      <c r="C46" s="4"/>
      <c r="D46" s="5"/>
      <c r="E46" s="5"/>
      <c r="F46" s="5"/>
      <c r="G46" s="5"/>
      <c r="H46" s="36"/>
      <c r="I46" s="51">
        <f t="shared" si="0"/>
        <v>0</v>
      </c>
      <c r="J46" s="52" t="e">
        <f t="shared" si="1"/>
        <v>#DIV/0!</v>
      </c>
    </row>
    <row r="47" spans="2:15" ht="12" customHeight="1" x14ac:dyDescent="0.2">
      <c r="B47" s="46">
        <v>37</v>
      </c>
      <c r="C47" s="4"/>
      <c r="D47" s="5"/>
      <c r="E47" s="5"/>
      <c r="F47" s="5"/>
      <c r="G47" s="5"/>
      <c r="H47" s="36"/>
      <c r="I47" s="51">
        <f t="shared" si="0"/>
        <v>0</v>
      </c>
      <c r="J47" s="52" t="e">
        <f t="shared" si="1"/>
        <v>#DIV/0!</v>
      </c>
    </row>
    <row r="48" spans="2:15" ht="12" customHeight="1" x14ac:dyDescent="0.2">
      <c r="B48" s="46">
        <v>38</v>
      </c>
      <c r="C48" s="4"/>
      <c r="D48" s="5"/>
      <c r="E48" s="5"/>
      <c r="F48" s="5"/>
      <c r="G48" s="5"/>
      <c r="H48" s="36"/>
      <c r="I48" s="51">
        <f t="shared" si="0"/>
        <v>0</v>
      </c>
      <c r="J48" s="52" t="e">
        <f t="shared" si="1"/>
        <v>#DIV/0!</v>
      </c>
    </row>
    <row r="49" spans="2:10" ht="12" customHeight="1" x14ac:dyDescent="0.2">
      <c r="B49" s="46">
        <v>39</v>
      </c>
      <c r="C49" s="4"/>
      <c r="D49" s="5"/>
      <c r="E49" s="5"/>
      <c r="F49" s="5"/>
      <c r="G49" s="5"/>
      <c r="H49" s="36"/>
      <c r="I49" s="51">
        <f t="shared" si="0"/>
        <v>0</v>
      </c>
      <c r="J49" s="52" t="e">
        <f t="shared" si="1"/>
        <v>#DIV/0!</v>
      </c>
    </row>
    <row r="50" spans="2:10" ht="12" customHeight="1" x14ac:dyDescent="0.2">
      <c r="B50" s="46">
        <v>40</v>
      </c>
      <c r="C50" s="4"/>
      <c r="D50" s="5"/>
      <c r="E50" s="5"/>
      <c r="F50" s="5"/>
      <c r="G50" s="5"/>
      <c r="H50" s="36"/>
      <c r="I50" s="51">
        <f>H50-G50</f>
        <v>0</v>
      </c>
      <c r="J50" s="52" t="e">
        <f>H50/G50</f>
        <v>#DIV/0!</v>
      </c>
    </row>
    <row r="51" spans="2:10" ht="12" customHeight="1" x14ac:dyDescent="0.2">
      <c r="B51" s="46">
        <v>41</v>
      </c>
      <c r="C51" s="4"/>
      <c r="D51" s="5"/>
      <c r="E51" s="5"/>
      <c r="F51" s="5"/>
      <c r="G51" s="5"/>
      <c r="H51" s="36"/>
      <c r="I51" s="51">
        <f t="shared" si="0"/>
        <v>0</v>
      </c>
      <c r="J51" s="52" t="e">
        <f t="shared" si="1"/>
        <v>#DIV/0!</v>
      </c>
    </row>
    <row r="52" spans="2:10" ht="12" customHeight="1" x14ac:dyDescent="0.2">
      <c r="B52" s="46">
        <v>42</v>
      </c>
      <c r="C52" s="4"/>
      <c r="D52" s="5"/>
      <c r="E52" s="5"/>
      <c r="F52" s="5"/>
      <c r="G52" s="5"/>
      <c r="H52" s="36"/>
      <c r="I52" s="51">
        <f t="shared" si="0"/>
        <v>0</v>
      </c>
      <c r="J52" s="52" t="e">
        <f t="shared" si="1"/>
        <v>#DIV/0!</v>
      </c>
    </row>
    <row r="53" spans="2:10" ht="12" customHeight="1" x14ac:dyDescent="0.2">
      <c r="B53" s="46">
        <v>43</v>
      </c>
      <c r="C53" s="4"/>
      <c r="D53" s="5"/>
      <c r="E53" s="5"/>
      <c r="F53" s="5"/>
      <c r="G53" s="5"/>
      <c r="H53" s="36"/>
      <c r="I53" s="51">
        <f t="shared" si="0"/>
        <v>0</v>
      </c>
      <c r="J53" s="52" t="e">
        <f t="shared" si="1"/>
        <v>#DIV/0!</v>
      </c>
    </row>
    <row r="54" spans="2:10" ht="12" customHeight="1" x14ac:dyDescent="0.2">
      <c r="B54" s="46">
        <v>44</v>
      </c>
      <c r="C54" s="4"/>
      <c r="D54" s="5"/>
      <c r="E54" s="5"/>
      <c r="F54" s="5"/>
      <c r="G54" s="5"/>
      <c r="H54" s="36"/>
      <c r="I54" s="51">
        <f>H54-G54</f>
        <v>0</v>
      </c>
      <c r="J54" s="52" t="e">
        <f>H54/G54</f>
        <v>#DIV/0!</v>
      </c>
    </row>
    <row r="55" spans="2:10" ht="12" customHeight="1" x14ac:dyDescent="0.2">
      <c r="B55" s="46">
        <v>45</v>
      </c>
      <c r="C55" s="4"/>
      <c r="D55" s="5"/>
      <c r="E55" s="5"/>
      <c r="F55" s="5"/>
      <c r="G55" s="5"/>
      <c r="H55" s="36"/>
      <c r="I55" s="51">
        <f t="shared" si="0"/>
        <v>0</v>
      </c>
      <c r="J55" s="52" t="e">
        <f t="shared" si="1"/>
        <v>#DIV/0!</v>
      </c>
    </row>
    <row r="56" spans="2:10" ht="12" customHeight="1" x14ac:dyDescent="0.2">
      <c r="B56" s="46">
        <v>46</v>
      </c>
      <c r="C56" s="4"/>
      <c r="D56" s="5"/>
      <c r="E56" s="5"/>
      <c r="F56" s="5"/>
      <c r="G56" s="5"/>
      <c r="H56" s="36"/>
      <c r="I56" s="51">
        <f t="shared" si="0"/>
        <v>0</v>
      </c>
      <c r="J56" s="52" t="e">
        <f t="shared" si="1"/>
        <v>#DIV/0!</v>
      </c>
    </row>
    <row r="57" spans="2:10" ht="12" customHeight="1" x14ac:dyDescent="0.2">
      <c r="B57" s="46">
        <v>47</v>
      </c>
      <c r="C57" s="4"/>
      <c r="D57" s="5"/>
      <c r="E57" s="5"/>
      <c r="F57" s="5"/>
      <c r="G57" s="5"/>
      <c r="H57" s="36"/>
      <c r="I57" s="51">
        <f t="shared" si="0"/>
        <v>0</v>
      </c>
      <c r="J57" s="52" t="e">
        <f t="shared" si="1"/>
        <v>#DIV/0!</v>
      </c>
    </row>
    <row r="58" spans="2:10" ht="12" customHeight="1" x14ac:dyDescent="0.2">
      <c r="B58" s="46">
        <v>48</v>
      </c>
      <c r="C58" s="4"/>
      <c r="D58" s="5"/>
      <c r="E58" s="5"/>
      <c r="F58" s="5"/>
      <c r="G58" s="5"/>
      <c r="H58" s="36"/>
      <c r="I58" s="51">
        <f>H58-G58</f>
        <v>0</v>
      </c>
      <c r="J58" s="52" t="e">
        <f>H58/G58</f>
        <v>#DIV/0!</v>
      </c>
    </row>
    <row r="59" spans="2:10" ht="12" customHeight="1" x14ac:dyDescent="0.2">
      <c r="B59" s="46">
        <v>49</v>
      </c>
      <c r="C59" s="55"/>
      <c r="D59" s="56"/>
      <c r="E59" s="56"/>
      <c r="F59" s="56"/>
      <c r="G59" s="56"/>
      <c r="H59" s="57"/>
      <c r="I59" s="51">
        <f t="shared" ref="I59" si="2">H59-G59</f>
        <v>0</v>
      </c>
      <c r="J59" s="52" t="e">
        <f t="shared" ref="J59" si="3">H59/G59</f>
        <v>#DIV/0!</v>
      </c>
    </row>
    <row r="60" spans="2:10" ht="12" customHeight="1" x14ac:dyDescent="0.2">
      <c r="B60" s="46">
        <v>50</v>
      </c>
      <c r="C60" s="55"/>
      <c r="D60" s="56"/>
      <c r="E60" s="56"/>
      <c r="F60" s="56"/>
      <c r="G60" s="56"/>
      <c r="H60" s="57"/>
      <c r="I60" s="51">
        <f>H60-G60</f>
        <v>0</v>
      </c>
      <c r="J60" s="52" t="e">
        <f>H60/G60</f>
        <v>#DIV/0!</v>
      </c>
    </row>
    <row r="61" spans="2:10" ht="12" customHeight="1" thickBot="1" x14ac:dyDescent="0.25">
      <c r="B61" s="47"/>
      <c r="C61" s="37"/>
      <c r="D61" s="38"/>
      <c r="E61" s="38"/>
      <c r="F61" s="38"/>
      <c r="G61" s="38"/>
      <c r="H61" s="39"/>
      <c r="I61" s="51">
        <f t="shared" si="0"/>
        <v>0</v>
      </c>
      <c r="J61" s="52" t="e">
        <f t="shared" si="1"/>
        <v>#DIV/0!</v>
      </c>
    </row>
    <row r="62" spans="2:10" ht="12" customHeight="1" x14ac:dyDescent="0.2">
      <c r="B62" s="170" t="s">
        <v>2</v>
      </c>
      <c r="C62" s="171"/>
      <c r="D62" s="172"/>
      <c r="E62" s="76"/>
      <c r="F62" s="76"/>
      <c r="G62" s="79">
        <f>SUM(G11:G61)</f>
        <v>0</v>
      </c>
      <c r="H62" s="79">
        <f>SUM(H11:H61)</f>
        <v>0</v>
      </c>
      <c r="I62" s="80">
        <f>SUM(I11:I61)</f>
        <v>0</v>
      </c>
      <c r="J62" s="53" t="e">
        <f t="shared" si="1"/>
        <v>#DIV/0!</v>
      </c>
    </row>
    <row r="63" spans="2:10" ht="12" customHeight="1" thickBot="1" x14ac:dyDescent="0.25">
      <c r="B63" s="117" t="s">
        <v>36</v>
      </c>
      <c r="C63" s="118"/>
      <c r="D63" s="118"/>
      <c r="E63" s="118"/>
      <c r="F63" s="118"/>
      <c r="G63" s="118"/>
      <c r="H63" s="119"/>
      <c r="I63" s="89"/>
      <c r="J63" s="90"/>
    </row>
    <row r="64" spans="2:10" ht="12" customHeight="1" x14ac:dyDescent="0.2">
      <c r="B64" s="66"/>
      <c r="C64" s="67"/>
      <c r="D64" s="68"/>
      <c r="E64" s="68"/>
      <c r="F64" s="68"/>
      <c r="G64" s="69"/>
      <c r="H64" s="70"/>
      <c r="I64" s="51">
        <f t="shared" ref="I64:I69" si="4">H64-G64</f>
        <v>0</v>
      </c>
      <c r="J64" s="52" t="e">
        <f t="shared" ref="J64:J72" si="5">H64/G64</f>
        <v>#DIV/0!</v>
      </c>
    </row>
    <row r="65" spans="2:10" ht="12" customHeight="1" x14ac:dyDescent="0.2">
      <c r="B65" s="66"/>
      <c r="C65" s="67"/>
      <c r="D65" s="68"/>
      <c r="E65" s="68"/>
      <c r="F65" s="68"/>
      <c r="G65" s="69"/>
      <c r="H65" s="70"/>
      <c r="I65" s="51">
        <f t="shared" si="4"/>
        <v>0</v>
      </c>
      <c r="J65" s="52" t="e">
        <f t="shared" si="5"/>
        <v>#DIV/0!</v>
      </c>
    </row>
    <row r="66" spans="2:10" ht="12" customHeight="1" x14ac:dyDescent="0.2">
      <c r="B66" s="66"/>
      <c r="C66" s="67"/>
      <c r="D66" s="68"/>
      <c r="E66" s="68"/>
      <c r="F66" s="68"/>
      <c r="G66" s="69"/>
      <c r="H66" s="70"/>
      <c r="I66" s="51">
        <f t="shared" si="4"/>
        <v>0</v>
      </c>
      <c r="J66" s="52" t="e">
        <f t="shared" si="5"/>
        <v>#DIV/0!</v>
      </c>
    </row>
    <row r="67" spans="2:10" ht="12" customHeight="1" x14ac:dyDescent="0.2">
      <c r="B67" s="46"/>
      <c r="C67" s="63"/>
      <c r="D67" s="5"/>
      <c r="E67" s="5"/>
      <c r="F67" s="5"/>
      <c r="G67" s="64"/>
      <c r="H67" s="65"/>
      <c r="I67" s="51">
        <f t="shared" si="4"/>
        <v>0</v>
      </c>
      <c r="J67" s="52" t="e">
        <f t="shared" si="5"/>
        <v>#DIV/0!</v>
      </c>
    </row>
    <row r="68" spans="2:10" ht="12" customHeight="1" x14ac:dyDescent="0.2">
      <c r="B68" s="46"/>
      <c r="C68" s="63"/>
      <c r="D68" s="5"/>
      <c r="E68" s="5"/>
      <c r="F68" s="5"/>
      <c r="G68" s="64"/>
      <c r="H68" s="65"/>
      <c r="I68" s="51">
        <f t="shared" si="4"/>
        <v>0</v>
      </c>
      <c r="J68" s="52" t="e">
        <f t="shared" si="5"/>
        <v>#DIV/0!</v>
      </c>
    </row>
    <row r="69" spans="2:10" ht="12" customHeight="1" thickBot="1" x14ac:dyDescent="0.25">
      <c r="B69" s="54"/>
      <c r="C69" s="71"/>
      <c r="D69" s="56"/>
      <c r="E69" s="56"/>
      <c r="F69" s="56"/>
      <c r="G69" s="72"/>
      <c r="H69" s="73"/>
      <c r="I69" s="51">
        <f t="shared" si="4"/>
        <v>0</v>
      </c>
      <c r="J69" s="52" t="e">
        <f t="shared" si="5"/>
        <v>#DIV/0!</v>
      </c>
    </row>
    <row r="70" spans="2:10" ht="12" customHeight="1" thickBot="1" x14ac:dyDescent="0.25">
      <c r="B70" s="120" t="s">
        <v>37</v>
      </c>
      <c r="C70" s="121"/>
      <c r="D70" s="121"/>
      <c r="E70" s="121"/>
      <c r="F70" s="121"/>
      <c r="G70" s="121"/>
      <c r="H70" s="122"/>
      <c r="I70" s="93"/>
      <c r="J70" s="94"/>
    </row>
    <row r="71" spans="2:10" ht="12" customHeight="1" x14ac:dyDescent="0.2">
      <c r="B71" s="58"/>
      <c r="C71" s="59"/>
      <c r="D71" s="60"/>
      <c r="E71" s="60"/>
      <c r="F71" s="60"/>
      <c r="G71" s="61"/>
      <c r="H71" s="62"/>
      <c r="I71" s="51">
        <f>ROUND((H71-G71)*$J75,0)</f>
        <v>0</v>
      </c>
      <c r="J71" s="52" t="e">
        <f t="shared" ref="J71" si="6">H71/G71</f>
        <v>#DIV/0!</v>
      </c>
    </row>
    <row r="72" spans="2:10" ht="12" customHeight="1" thickBot="1" x14ac:dyDescent="0.25">
      <c r="B72" s="47"/>
      <c r="C72" s="40"/>
      <c r="D72" s="38"/>
      <c r="E72" s="38"/>
      <c r="F72" s="38"/>
      <c r="G72" s="41"/>
      <c r="H72" s="42"/>
      <c r="I72" s="51">
        <f>ROUND((H72-G72)*$J75,0)</f>
        <v>0</v>
      </c>
      <c r="J72" s="52" t="e">
        <f t="shared" si="5"/>
        <v>#DIV/0!</v>
      </c>
    </row>
    <row r="73" spans="2:10" ht="12" customHeight="1" x14ac:dyDescent="0.2">
      <c r="B73" s="123" t="s">
        <v>8</v>
      </c>
      <c r="C73" s="124"/>
      <c r="D73" s="124"/>
      <c r="E73" s="124"/>
      <c r="F73" s="125"/>
      <c r="G73" s="77">
        <f>G62-SUM(G64:G69)+((G71+G72)*J75)</f>
        <v>0</v>
      </c>
      <c r="H73" s="77">
        <f>H62-SUM(H64:H69)-((H71+H72)*J75)</f>
        <v>0</v>
      </c>
      <c r="I73" s="78">
        <f>I62-SUM(I63:I72)</f>
        <v>0</v>
      </c>
      <c r="J73" s="74" t="e">
        <f>H73/G73</f>
        <v>#DIV/0!</v>
      </c>
    </row>
    <row r="74" spans="2:10" ht="21.75" customHeight="1" x14ac:dyDescent="0.2">
      <c r="B74" s="111" t="s">
        <v>53</v>
      </c>
      <c r="C74" s="112"/>
      <c r="D74" s="112"/>
      <c r="E74" s="112"/>
      <c r="F74" s="112"/>
      <c r="G74" s="113"/>
      <c r="H74" s="91">
        <f>ROUNDDOWN(M12/50,0)*2</f>
        <v>0</v>
      </c>
      <c r="I74" s="92" t="s">
        <v>34</v>
      </c>
      <c r="J74" s="90">
        <v>1</v>
      </c>
    </row>
    <row r="75" spans="2:10" ht="21.75" customHeight="1" x14ac:dyDescent="0.2">
      <c r="B75" s="114" t="s">
        <v>35</v>
      </c>
      <c r="C75" s="115"/>
      <c r="D75" s="115"/>
      <c r="E75" s="115"/>
      <c r="F75" s="115"/>
      <c r="G75" s="116"/>
      <c r="H75" s="95" t="str">
        <f>IF(J75=0%,"0","2")</f>
        <v>0</v>
      </c>
      <c r="I75" s="96" t="s">
        <v>34</v>
      </c>
      <c r="J75" s="94">
        <f>(M12-50*(H74/2))/50</f>
        <v>0</v>
      </c>
    </row>
  </sheetData>
  <mergeCells count="58">
    <mergeCell ref="B1:P1"/>
    <mergeCell ref="B2:P2"/>
    <mergeCell ref="B4:C4"/>
    <mergeCell ref="D4:G4"/>
    <mergeCell ref="K4:M4"/>
    <mergeCell ref="O4:P4"/>
    <mergeCell ref="B5:C5"/>
    <mergeCell ref="D5:K5"/>
    <mergeCell ref="M5:P5"/>
    <mergeCell ref="B6:C6"/>
    <mergeCell ref="D6:K6"/>
    <mergeCell ref="M6:P6"/>
    <mergeCell ref="B7:C7"/>
    <mergeCell ref="D7:P7"/>
    <mergeCell ref="L12:L13"/>
    <mergeCell ref="M12:M13"/>
    <mergeCell ref="N12:N13"/>
    <mergeCell ref="O12:O13"/>
    <mergeCell ref="L15:L16"/>
    <mergeCell ref="M15:M16"/>
    <mergeCell ref="N15:N16"/>
    <mergeCell ref="O15:O16"/>
    <mergeCell ref="L17:L18"/>
    <mergeCell ref="M17:M18"/>
    <mergeCell ref="N17:N18"/>
    <mergeCell ref="O17:O18"/>
    <mergeCell ref="L19:L20"/>
    <mergeCell ref="M19:M20"/>
    <mergeCell ref="N19:N20"/>
    <mergeCell ref="O19:O20"/>
    <mergeCell ref="L21:L22"/>
    <mergeCell ref="M21:M22"/>
    <mergeCell ref="N21:N22"/>
    <mergeCell ref="O21:O22"/>
    <mergeCell ref="L23:N24"/>
    <mergeCell ref="O23:O24"/>
    <mergeCell ref="L26:L27"/>
    <mergeCell ref="M26:M27"/>
    <mergeCell ref="N26:N27"/>
    <mergeCell ref="O26:O27"/>
    <mergeCell ref="L28:L29"/>
    <mergeCell ref="M28:M29"/>
    <mergeCell ref="N28:N29"/>
    <mergeCell ref="O28:O29"/>
    <mergeCell ref="O30:O31"/>
    <mergeCell ref="L30:L31"/>
    <mergeCell ref="M30:M31"/>
    <mergeCell ref="N30:N31"/>
    <mergeCell ref="B75:G75"/>
    <mergeCell ref="B62:D62"/>
    <mergeCell ref="B63:H63"/>
    <mergeCell ref="B70:H70"/>
    <mergeCell ref="B73:F73"/>
    <mergeCell ref="L32:N33"/>
    <mergeCell ref="O32:O33"/>
    <mergeCell ref="L35:N36"/>
    <mergeCell ref="O35:O36"/>
    <mergeCell ref="B74:G74"/>
  </mergeCells>
  <phoneticPr fontId="2"/>
  <conditionalFormatting sqref="J11:J14 J17:J58 J61:J63 J72:J73 J76:J65538">
    <cfRule type="cellIs" dxfId="41" priority="40" stopIfTrue="1" operator="between">
      <formula>0.001</formula>
      <formula>0.75</formula>
    </cfRule>
    <cfRule type="cellIs" dxfId="40" priority="41" stopIfTrue="1" operator="between">
      <formula>0.751</formula>
      <formula>1</formula>
    </cfRule>
    <cfRule type="cellIs" dxfId="39" priority="42" stopIfTrue="1" operator="greaterThan">
      <formula>1</formula>
    </cfRule>
  </conditionalFormatting>
  <conditionalFormatting sqref="M5">
    <cfRule type="cellIs" dxfId="38" priority="43" stopIfTrue="1" operator="equal">
      <formula>"Ｓ：事前公開（事後修正不可媒体）"</formula>
    </cfRule>
    <cfRule type="cellIs" dxfId="37" priority="44" stopIfTrue="1" operator="equal">
      <formula>"Ａ：事前公開（事後修正可能媒体）"</formula>
    </cfRule>
    <cfRule type="cellIs" dxfId="36" priority="45" stopIfTrue="1" operator="equal">
      <formula>"Ｂ：事前非公開（事後修正不可媒体）"</formula>
    </cfRule>
  </conditionalFormatting>
  <conditionalFormatting sqref="J15">
    <cfRule type="cellIs" dxfId="35" priority="37" stopIfTrue="1" operator="between">
      <formula>0.001</formula>
      <formula>0.75</formula>
    </cfRule>
    <cfRule type="cellIs" dxfId="34" priority="38" stopIfTrue="1" operator="between">
      <formula>0.751</formula>
      <formula>1</formula>
    </cfRule>
    <cfRule type="cellIs" dxfId="33" priority="39" stopIfTrue="1" operator="greaterThan">
      <formula>1</formula>
    </cfRule>
  </conditionalFormatting>
  <conditionalFormatting sqref="J16">
    <cfRule type="cellIs" dxfId="32" priority="34" stopIfTrue="1" operator="between">
      <formula>0.001</formula>
      <formula>0.75</formula>
    </cfRule>
    <cfRule type="cellIs" dxfId="31" priority="35" stopIfTrue="1" operator="between">
      <formula>0.751</formula>
      <formula>1</formula>
    </cfRule>
    <cfRule type="cellIs" dxfId="30" priority="36" stopIfTrue="1" operator="greaterThan">
      <formula>1</formula>
    </cfRule>
  </conditionalFormatting>
  <conditionalFormatting sqref="J59:J60">
    <cfRule type="cellIs" dxfId="29" priority="31" stopIfTrue="1" operator="between">
      <formula>0.001</formula>
      <formula>0.75</formula>
    </cfRule>
    <cfRule type="cellIs" dxfId="28" priority="32" stopIfTrue="1" operator="between">
      <formula>0.751</formula>
      <formula>1</formula>
    </cfRule>
    <cfRule type="cellIs" dxfId="27" priority="33" stopIfTrue="1" operator="greaterThan">
      <formula>1</formula>
    </cfRule>
  </conditionalFormatting>
  <conditionalFormatting sqref="J70">
    <cfRule type="cellIs" dxfId="26" priority="28" stopIfTrue="1" operator="between">
      <formula>0.001</formula>
      <formula>0.75</formula>
    </cfRule>
    <cfRule type="cellIs" dxfId="25" priority="29" stopIfTrue="1" operator="between">
      <formula>0.751</formula>
      <formula>1</formula>
    </cfRule>
    <cfRule type="cellIs" dxfId="24" priority="30" stopIfTrue="1" operator="greaterThan">
      <formula>1</formula>
    </cfRule>
  </conditionalFormatting>
  <conditionalFormatting sqref="J69">
    <cfRule type="cellIs" dxfId="23" priority="22" stopIfTrue="1" operator="between">
      <formula>0.001</formula>
      <formula>0.75</formula>
    </cfRule>
    <cfRule type="cellIs" dxfId="22" priority="23" stopIfTrue="1" operator="between">
      <formula>0.751</formula>
      <formula>1</formula>
    </cfRule>
    <cfRule type="cellIs" dxfId="21" priority="24" stopIfTrue="1" operator="greaterThan">
      <formula>1</formula>
    </cfRule>
  </conditionalFormatting>
  <conditionalFormatting sqref="J64">
    <cfRule type="cellIs" dxfId="20" priority="25" stopIfTrue="1" operator="between">
      <formula>0.001</formula>
      <formula>0.75</formula>
    </cfRule>
    <cfRule type="cellIs" dxfId="19" priority="26" stopIfTrue="1" operator="between">
      <formula>0.751</formula>
      <formula>1</formula>
    </cfRule>
    <cfRule type="cellIs" dxfId="18" priority="27" stopIfTrue="1" operator="greaterThan">
      <formula>1</formula>
    </cfRule>
  </conditionalFormatting>
  <conditionalFormatting sqref="J66">
    <cfRule type="cellIs" dxfId="17" priority="16" stopIfTrue="1" operator="between">
      <formula>0.001</formula>
      <formula>0.75</formula>
    </cfRule>
    <cfRule type="cellIs" dxfId="16" priority="17" stopIfTrue="1" operator="between">
      <formula>0.751</formula>
      <formula>1</formula>
    </cfRule>
    <cfRule type="cellIs" dxfId="15" priority="18" stopIfTrue="1" operator="greaterThan">
      <formula>1</formula>
    </cfRule>
  </conditionalFormatting>
  <conditionalFormatting sqref="J65">
    <cfRule type="cellIs" dxfId="14" priority="19" stopIfTrue="1" operator="between">
      <formula>0.001</formula>
      <formula>0.75</formula>
    </cfRule>
    <cfRule type="cellIs" dxfId="13" priority="20" stopIfTrue="1" operator="between">
      <formula>0.751</formula>
      <formula>1</formula>
    </cfRule>
    <cfRule type="cellIs" dxfId="12" priority="21" stopIfTrue="1" operator="greaterThan">
      <formula>1</formula>
    </cfRule>
  </conditionalFormatting>
  <conditionalFormatting sqref="J71">
    <cfRule type="cellIs" dxfId="11" priority="13" stopIfTrue="1" operator="between">
      <formula>0.001</formula>
      <formula>0.75</formula>
    </cfRule>
    <cfRule type="cellIs" dxfId="10" priority="14" stopIfTrue="1" operator="between">
      <formula>0.751</formula>
      <formula>1</formula>
    </cfRule>
    <cfRule type="cellIs" dxfId="9" priority="15" stopIfTrue="1" operator="greaterThan">
      <formula>1</formula>
    </cfRule>
  </conditionalFormatting>
  <conditionalFormatting sqref="J68">
    <cfRule type="cellIs" dxfId="8" priority="7" stopIfTrue="1" operator="between">
      <formula>0.001</formula>
      <formula>0.75</formula>
    </cfRule>
    <cfRule type="cellIs" dxfId="7" priority="8" stopIfTrue="1" operator="between">
      <formula>0.751</formula>
      <formula>1</formula>
    </cfRule>
    <cfRule type="cellIs" dxfId="6" priority="9" stopIfTrue="1" operator="greaterThan">
      <formula>1</formula>
    </cfRule>
  </conditionalFormatting>
  <conditionalFormatting sqref="J67">
    <cfRule type="cellIs" dxfId="5" priority="10" stopIfTrue="1" operator="between">
      <formula>0.001</formula>
      <formula>0.75</formula>
    </cfRule>
    <cfRule type="cellIs" dxfId="4" priority="11" stopIfTrue="1" operator="between">
      <formula>0.751</formula>
      <formula>1</formula>
    </cfRule>
    <cfRule type="cellIs" dxfId="3" priority="12" stopIfTrue="1" operator="greaterThan">
      <formula>1</formula>
    </cfRule>
  </conditionalFormatting>
  <conditionalFormatting sqref="M6">
    <cfRule type="cellIs" dxfId="2" priority="1" stopIfTrue="1" operator="equal">
      <formula>"Ｓ：事前公開（事後修正不可媒体）"</formula>
    </cfRule>
    <cfRule type="cellIs" dxfId="1" priority="2" stopIfTrue="1" operator="equal">
      <formula>"Ａ：事前非公開（事後修正不可媒体）"</formula>
    </cfRule>
    <cfRule type="cellIs" dxfId="0" priority="3" stopIfTrue="1" operator="equal">
      <formula>"Ｂ：事前公開（事後修正可能媒体）"</formula>
    </cfRule>
  </conditionalFormatting>
  <dataValidations count="3">
    <dataValidation type="list" allowBlank="1" showInputMessage="1" showErrorMessage="1" sqref="R5:S6">
      <formula1>"S：事前公開（事後修正不可媒体）, A1：事前公開（事後修正可能媒体）, A2：事後公開（事後修正不可媒体）, 公開, 非公開"</formula1>
    </dataValidation>
    <dataValidation type="list" allowBlank="1" showInputMessage="1" showErrorMessage="1" sqref="O4:P4">
      <formula1>"買い目・金額提示, 買い目提示（均等計算）, 買い目提示（特殊計算）, 印のみ提示（特殊計算）, その他（特殊計算）"</formula1>
    </dataValidation>
    <dataValidation type="list" allowBlank="1" showInputMessage="1" showErrorMessage="1" sqref="M6:P6">
      <formula1>"Ｓ：事前公開（事後修正不可媒体）, Ａ：事前非公開（事後修正不可媒体）, Ｂ：事前公開（事後修正可能媒体）, Ｃ：事前非公開（事後修正可能媒体）, Ｄ：その他"</formula1>
    </dataValidation>
  </dataValidations>
  <printOptions horizontalCentered="1"/>
  <pageMargins left="0.39370078740157483" right="0.39370078740157483" top="0.47244094488188981" bottom="0.19685039370078741" header="0.51181102362204722" footer="0.51181102362204722"/>
  <pageSetup paperSize="9"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
  <sheetViews>
    <sheetView workbookViewId="0"/>
  </sheetViews>
  <sheetFormatPr defaultRowHeight="13.2" x14ac:dyDescent="0.2"/>
  <cols>
    <col min="1" max="1" width="4.6640625" customWidth="1"/>
    <col min="4" max="4" width="4.109375" customWidth="1"/>
    <col min="7" max="7" width="4.109375" customWidth="1"/>
    <col min="10" max="10" width="4.109375" customWidth="1"/>
    <col min="13" max="13" width="4.109375" customWidth="1"/>
  </cols>
  <sheetData>
    <row r="2" spans="2:15" x14ac:dyDescent="0.2">
      <c r="B2" t="s">
        <v>54</v>
      </c>
    </row>
    <row r="3" spans="2:15" x14ac:dyDescent="0.2">
      <c r="B3" t="s">
        <v>55</v>
      </c>
    </row>
    <row r="6" spans="2:15" x14ac:dyDescent="0.2">
      <c r="B6" t="s">
        <v>56</v>
      </c>
      <c r="E6" t="s">
        <v>57</v>
      </c>
      <c r="H6" t="s">
        <v>58</v>
      </c>
      <c r="K6" t="s">
        <v>59</v>
      </c>
      <c r="N6" t="s">
        <v>60</v>
      </c>
    </row>
    <row r="7" spans="2:15" x14ac:dyDescent="0.2">
      <c r="B7" s="97" t="s">
        <v>61</v>
      </c>
      <c r="C7" s="97"/>
      <c r="E7" s="97" t="s">
        <v>61</v>
      </c>
      <c r="F7" s="97"/>
      <c r="H7" s="97" t="s">
        <v>61</v>
      </c>
      <c r="I7" s="97"/>
      <c r="K7" s="97" t="s">
        <v>61</v>
      </c>
      <c r="L7" s="97"/>
      <c r="N7" s="97" t="s">
        <v>61</v>
      </c>
      <c r="O7" s="97"/>
    </row>
    <row r="8" spans="2:15" x14ac:dyDescent="0.2">
      <c r="B8" s="97" t="s">
        <v>62</v>
      </c>
      <c r="C8" s="97"/>
      <c r="E8" s="97" t="s">
        <v>62</v>
      </c>
      <c r="F8" s="97"/>
      <c r="H8" s="97" t="s">
        <v>62</v>
      </c>
      <c r="I8" s="97"/>
      <c r="K8" s="97" t="s">
        <v>62</v>
      </c>
      <c r="L8" s="97"/>
      <c r="N8" s="97" t="s">
        <v>62</v>
      </c>
      <c r="O8" s="97"/>
    </row>
    <row r="9" spans="2:15" x14ac:dyDescent="0.2">
      <c r="B9" s="97" t="s">
        <v>63</v>
      </c>
      <c r="C9" s="97">
        <f>C7*C8</f>
        <v>0</v>
      </c>
      <c r="E9" s="97" t="s">
        <v>63</v>
      </c>
      <c r="F9" s="97">
        <f>F7*F8</f>
        <v>0</v>
      </c>
      <c r="H9" s="97" t="s">
        <v>63</v>
      </c>
      <c r="I9" s="97">
        <f>I7*I8</f>
        <v>0</v>
      </c>
      <c r="K9" s="97" t="s">
        <v>63</v>
      </c>
      <c r="L9" s="97">
        <f>L7*L8</f>
        <v>0</v>
      </c>
      <c r="N9" s="97" t="s">
        <v>63</v>
      </c>
      <c r="O9" s="97">
        <f>O7*O8</f>
        <v>0</v>
      </c>
    </row>
    <row r="11" spans="2:15" x14ac:dyDescent="0.2">
      <c r="B11" s="98" t="s">
        <v>64</v>
      </c>
      <c r="C11" s="98">
        <f>C9+F9+I9+L9+O9</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別紙様式</vt:lpstr>
      <vt:lpstr>記載要領</vt:lpstr>
      <vt:lpstr>配当計算</vt:lpstr>
      <vt:lpstr>記載要領!Print_Titles</vt:lpstr>
      <vt:lpstr>別紙様式!Print_Titles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2015-09-27T00:08:09Z</dcterms:created>
  <dcterms:modified xsi:type="dcterms:W3CDTF">2016-09-27T14:43:16Z</dcterms:modified>
</cp:coreProperties>
</file>